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jasna.sapun\Desktop\За уредника\"/>
    </mc:Choice>
  </mc:AlternateContent>
  <xr:revisionPtr revIDLastSave="0" documentId="13_ncr:1_{953988CC-32DD-4E0A-A0F3-634B8DB49E20}" xr6:coauthVersionLast="47" xr6:coauthVersionMax="47" xr10:uidLastSave="{00000000-0000-0000-0000-000000000000}"/>
  <bookViews>
    <workbookView xWindow="-120" yWindow="-120" windowWidth="29040" windowHeight="15840" activeTab="2" xr2:uid="{00000000-000D-0000-FFFF-FFFF00000000}"/>
  </bookViews>
  <sheets>
    <sheet name="ЛИК" sheetId="16" r:id="rId1"/>
    <sheet name="ППЛА-1" sheetId="17" r:id="rId2"/>
    <sheet name="ППЛА-2" sheetId="18" r:id="rId3"/>
    <sheet name="ППЛА-3" sheetId="19" r:id="rId4"/>
    <sheet name="ППЛА-4" sheetId="20" r:id="rId5"/>
    <sheet name="ЕОСФ" sheetId="14" r:id="rId6"/>
    <sheet name="ЕЗСФ" sheetId="6" r:id="rId7"/>
    <sheet name="НСИФ" sheetId="15" r:id="rId8"/>
  </sheets>
  <externalReferences>
    <externalReference r:id="rId9"/>
    <externalReference r:id="rId10"/>
    <externalReference r:id="rId11"/>
    <externalReference r:id="rId12"/>
    <externalReference r:id="rId13"/>
  </externalReferences>
  <definedNames>
    <definedName name="_xlnm._FilterDatabase" localSheetId="5" hidden="1">ЕОСФ!$A$9:$J$50</definedName>
    <definedName name="_ftnref1_50" localSheetId="1">'[1]Table 39_'!#REF!</definedName>
    <definedName name="_ftnref1_50" localSheetId="2">'[1]Table 39_'!#REF!</definedName>
    <definedName name="_ftnref1_50" localSheetId="3">'[1]Table 39_'!#REF!</definedName>
    <definedName name="_ftnref1_50" localSheetId="4">'[1]Table 39_'!#REF!</definedName>
    <definedName name="_ftnref1_50">'[1]Table 39_'!#REF!</definedName>
    <definedName name="_ftnref1_50_10" localSheetId="1">'[2]Table 39_'!#REF!</definedName>
    <definedName name="_ftnref1_50_10" localSheetId="2">'[2]Table 39_'!#REF!</definedName>
    <definedName name="_ftnref1_50_10" localSheetId="3">'[2]Table 39_'!#REF!</definedName>
    <definedName name="_ftnref1_50_10" localSheetId="4">'[2]Table 39_'!#REF!</definedName>
    <definedName name="_ftnref1_50_10">'[2]Table 39_'!#REF!</definedName>
    <definedName name="_ftnref1_50_15" localSheetId="1">'[2]Table 39_'!#REF!</definedName>
    <definedName name="_ftnref1_50_15" localSheetId="2">'[2]Table 39_'!#REF!</definedName>
    <definedName name="_ftnref1_50_15" localSheetId="3">'[2]Table 39_'!#REF!</definedName>
    <definedName name="_ftnref1_50_15" localSheetId="4">'[2]Table 39_'!#REF!</definedName>
    <definedName name="_ftnref1_50_15">'[2]Table 39_'!#REF!</definedName>
    <definedName name="_ftnref1_50_18" localSheetId="1">'[2]Table 39_'!#REF!</definedName>
    <definedName name="_ftnref1_50_18" localSheetId="2">'[2]Table 39_'!#REF!</definedName>
    <definedName name="_ftnref1_50_18" localSheetId="3">'[2]Table 39_'!#REF!</definedName>
    <definedName name="_ftnref1_50_18" localSheetId="4">'[2]Table 39_'!#REF!</definedName>
    <definedName name="_ftnref1_50_18">'[2]Table 39_'!#REF!</definedName>
    <definedName name="_ftnref1_50_19" localSheetId="1">'[2]Table 39_'!#REF!</definedName>
    <definedName name="_ftnref1_50_19" localSheetId="2">'[2]Table 39_'!#REF!</definedName>
    <definedName name="_ftnref1_50_19" localSheetId="3">'[2]Table 39_'!#REF!</definedName>
    <definedName name="_ftnref1_50_19" localSheetId="4">'[2]Table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aa" localSheetId="1">#REF!</definedName>
    <definedName name="aa" localSheetId="2">#REF!</definedName>
    <definedName name="aa" localSheetId="3">#REF!</definedName>
    <definedName name="aa" localSheetId="4">#REF!</definedName>
    <definedName name="aa">#REF!</definedName>
    <definedName name="App">[3]Lists!$A$27:$A$29</definedName>
    <definedName name="ASD" localSheetId="1">#REF!</definedName>
    <definedName name="ASD" localSheetId="2">#REF!</definedName>
    <definedName name="ASD" localSheetId="3">#REF!</definedName>
    <definedName name="ASD" localSheetId="4">#REF!</definedName>
    <definedName name="ASD">#REF!</definedName>
    <definedName name="BU" localSheetId="1">#REF!</definedName>
    <definedName name="BU" localSheetId="2">#REF!</definedName>
    <definedName name="BU" localSheetId="3">#REF!</definedName>
    <definedName name="BU" localSheetId="4">#REF!</definedName>
    <definedName name="BU">#REF!</definedName>
    <definedName name="Carlos" localSheetId="1">#REF!</definedName>
    <definedName name="Carlos" localSheetId="2">#REF!</definedName>
    <definedName name="Carlos" localSheetId="3">#REF!</definedName>
    <definedName name="Carlos" localSheetId="4">#REF!</definedName>
    <definedName name="Carlos">#REF!</definedName>
    <definedName name="dsa" localSheetId="1">#REF!</definedName>
    <definedName name="dsa" localSheetId="2">#REF!</definedName>
    <definedName name="dsa" localSheetId="3">#REF!</definedName>
    <definedName name="dsa" localSheetId="4">#REF!</definedName>
    <definedName name="dsa">#REF!</definedName>
    <definedName name="fdsg" localSheetId="1">'[1]Table 39_'!#REF!</definedName>
    <definedName name="fdsg" localSheetId="2">'[1]Table 39_'!#REF!</definedName>
    <definedName name="fdsg" localSheetId="3">'[1]Table 39_'!#REF!</definedName>
    <definedName name="fdsg" localSheetId="4">'[1]Table 39_'!#REF!</definedName>
    <definedName name="fdsg">'[1]Table 39_'!#REF!</definedName>
    <definedName name="Frequency">[3]Lists!$A$21:$A$25</definedName>
    <definedName name="ho" localSheetId="1">#REF!</definedName>
    <definedName name="ho" localSheetId="2">#REF!</definedName>
    <definedName name="ho" localSheetId="3">#REF!</definedName>
    <definedName name="ho" localSheetId="4">#REF!</definedName>
    <definedName name="ho">#REF!</definedName>
    <definedName name="JedenRadekPodSestavou" localSheetId="1">#REF!</definedName>
    <definedName name="JedenRadekPodSestavou" localSheetId="2">#REF!</definedName>
    <definedName name="JedenRadekPodSestavou" localSheetId="3">#REF!</definedName>
    <definedName name="JedenRadekPodSestavou" localSheetId="4">#REF!</definedName>
    <definedName name="JedenRadekPodSestavou">#REF!</definedName>
    <definedName name="JedenRadekPodSestavou_11" localSheetId="1">#REF!</definedName>
    <definedName name="JedenRadekPodSestavou_11" localSheetId="2">#REF!</definedName>
    <definedName name="JedenRadekPodSestavou_11" localSheetId="3">#REF!</definedName>
    <definedName name="JedenRadekPodSestavou_11" localSheetId="4">#REF!</definedName>
    <definedName name="JedenRadekPodSestavou_11">#REF!</definedName>
    <definedName name="JedenRadekPodSestavou_2" localSheetId="1">#REF!</definedName>
    <definedName name="JedenRadekPodSestavou_2" localSheetId="2">#REF!</definedName>
    <definedName name="JedenRadekPodSestavou_2" localSheetId="3">#REF!</definedName>
    <definedName name="JedenRadekPodSestavou_2" localSheetId="4">#REF!</definedName>
    <definedName name="JedenRadekPodSestavou_2">#REF!</definedName>
    <definedName name="JedenRadekPodSestavou_28" localSheetId="1">#REF!</definedName>
    <definedName name="JedenRadekPodSestavou_28" localSheetId="2">#REF!</definedName>
    <definedName name="JedenRadekPodSestavou_28" localSheetId="3">#REF!</definedName>
    <definedName name="JedenRadekPodSestavou_28" localSheetId="4">#REF!</definedName>
    <definedName name="JedenRadekPodSestavou_28">#REF!</definedName>
    <definedName name="JedenRadekVedleSestavy" localSheetId="1">#REF!</definedName>
    <definedName name="JedenRadekVedleSestavy" localSheetId="2">#REF!</definedName>
    <definedName name="JedenRadekVedleSestavy" localSheetId="3">#REF!</definedName>
    <definedName name="JedenRadekVedleSestavy" localSheetId="4">#REF!</definedName>
    <definedName name="JedenRadekVedleSestavy">#REF!</definedName>
    <definedName name="JedenRadekVedleSestavy_11" localSheetId="1">#REF!</definedName>
    <definedName name="JedenRadekVedleSestavy_11" localSheetId="2">#REF!</definedName>
    <definedName name="JedenRadekVedleSestavy_11" localSheetId="3">#REF!</definedName>
    <definedName name="JedenRadekVedleSestavy_11" localSheetId="4">#REF!</definedName>
    <definedName name="JedenRadekVedleSestavy_11">#REF!</definedName>
    <definedName name="JedenRadekVedleSestavy_2" localSheetId="1">#REF!</definedName>
    <definedName name="JedenRadekVedleSestavy_2" localSheetId="2">#REF!</definedName>
    <definedName name="JedenRadekVedleSestavy_2" localSheetId="3">#REF!</definedName>
    <definedName name="JedenRadekVedleSestavy_2" localSheetId="4">#REF!</definedName>
    <definedName name="JedenRadekVedleSestavy_2">#REF!</definedName>
    <definedName name="JedenRadekVedleSestavy_28" localSheetId="1">#REF!</definedName>
    <definedName name="JedenRadekVedleSestavy_28" localSheetId="2">#REF!</definedName>
    <definedName name="JedenRadekVedleSestavy_28" localSheetId="3">#REF!</definedName>
    <definedName name="JedenRadekVedleSestavy_28" localSheetId="4">#REF!</definedName>
    <definedName name="JedenRadekVedleSestavy_28">#REF!</definedName>
    <definedName name="kk">'[4]List details'!$C$5:$C$8</definedName>
    <definedName name="ll">'[4]List details'!$C$5:$C$8</definedName>
    <definedName name="MaxOblastTabulky" localSheetId="1">#REF!</definedName>
    <definedName name="MaxOblastTabulky" localSheetId="2">#REF!</definedName>
    <definedName name="MaxOblastTabulky" localSheetId="3">#REF!</definedName>
    <definedName name="MaxOblastTabulky" localSheetId="4">#REF!</definedName>
    <definedName name="MaxOblastTabulky">#REF!</definedName>
    <definedName name="MaxOblastTabulky_11" localSheetId="1">#REF!</definedName>
    <definedName name="MaxOblastTabulky_11" localSheetId="2">#REF!</definedName>
    <definedName name="MaxOblastTabulky_11" localSheetId="3">#REF!</definedName>
    <definedName name="MaxOblastTabulky_11" localSheetId="4">#REF!</definedName>
    <definedName name="MaxOblastTabulky_11">#REF!</definedName>
    <definedName name="MaxOblastTabulky_2" localSheetId="1">#REF!</definedName>
    <definedName name="MaxOblastTabulky_2" localSheetId="2">#REF!</definedName>
    <definedName name="MaxOblastTabulky_2" localSheetId="3">#REF!</definedName>
    <definedName name="MaxOblastTabulky_2" localSheetId="4">#REF!</definedName>
    <definedName name="MaxOblastTabulky_2">#REF!</definedName>
    <definedName name="MaxOblastTabulky_28" localSheetId="1">#REF!</definedName>
    <definedName name="MaxOblastTabulky_28" localSheetId="2">#REF!</definedName>
    <definedName name="MaxOblastTabulky_28" localSheetId="3">#REF!</definedName>
    <definedName name="MaxOblastTabulky_28" localSheetId="4">#REF!</definedName>
    <definedName name="MaxOblastTabulky_28">#REF!</definedName>
    <definedName name="OblastDat2" localSheetId="1">#REF!</definedName>
    <definedName name="OblastDat2" localSheetId="2">#REF!</definedName>
    <definedName name="OblastDat2" localSheetId="3">#REF!</definedName>
    <definedName name="OblastDat2" localSheetId="4">#REF!</definedName>
    <definedName name="OblastDat2">#REF!</definedName>
    <definedName name="OblastDat2_11" localSheetId="1">#REF!</definedName>
    <definedName name="OblastDat2_11" localSheetId="2">#REF!</definedName>
    <definedName name="OblastDat2_11" localSheetId="3">#REF!</definedName>
    <definedName name="OblastDat2_11" localSheetId="4">#REF!</definedName>
    <definedName name="OblastDat2_11">#REF!</definedName>
    <definedName name="OblastDat2_2" localSheetId="1">#REF!</definedName>
    <definedName name="OblastDat2_2" localSheetId="2">#REF!</definedName>
    <definedName name="OblastDat2_2" localSheetId="3">#REF!</definedName>
    <definedName name="OblastDat2_2" localSheetId="4">#REF!</definedName>
    <definedName name="OblastDat2_2">#REF!</definedName>
    <definedName name="OblastDat2_28" localSheetId="1">#REF!</definedName>
    <definedName name="OblastDat2_28" localSheetId="2">#REF!</definedName>
    <definedName name="OblastDat2_28" localSheetId="3">#REF!</definedName>
    <definedName name="OblastDat2_28" localSheetId="4">#REF!</definedName>
    <definedName name="OblastDat2_28">#REF!</definedName>
    <definedName name="OblastNadpisuRadku" localSheetId="1">#REF!</definedName>
    <definedName name="OblastNadpisuRadku" localSheetId="2">#REF!</definedName>
    <definedName name="OblastNadpisuRadku" localSheetId="3">#REF!</definedName>
    <definedName name="OblastNadpisuRadku" localSheetId="4">#REF!</definedName>
    <definedName name="OblastNadpisuRadku">#REF!</definedName>
    <definedName name="OblastNadpisuRadku_11" localSheetId="1">#REF!</definedName>
    <definedName name="OblastNadpisuRadku_11" localSheetId="2">#REF!</definedName>
    <definedName name="OblastNadpisuRadku_11" localSheetId="3">#REF!</definedName>
    <definedName name="OblastNadpisuRadku_11" localSheetId="4">#REF!</definedName>
    <definedName name="OblastNadpisuRadku_11">#REF!</definedName>
    <definedName name="OblastNadpisuRadku_2" localSheetId="1">#REF!</definedName>
    <definedName name="OblastNadpisuRadku_2" localSheetId="2">#REF!</definedName>
    <definedName name="OblastNadpisuRadku_2" localSheetId="3">#REF!</definedName>
    <definedName name="OblastNadpisuRadku_2" localSheetId="4">#REF!</definedName>
    <definedName name="OblastNadpisuRadku_2">#REF!</definedName>
    <definedName name="OblastNadpisuRadku_28" localSheetId="1">#REF!</definedName>
    <definedName name="OblastNadpisuRadku_28" localSheetId="2">#REF!</definedName>
    <definedName name="OblastNadpisuRadku_28" localSheetId="3">#REF!</definedName>
    <definedName name="OblastNadpisuRadku_28" localSheetId="4">#REF!</definedName>
    <definedName name="OblastNadpisuRadku_28">#REF!</definedName>
    <definedName name="OblastNadpisuSloupcu" localSheetId="1">#REF!</definedName>
    <definedName name="OblastNadpisuSloupcu" localSheetId="2">#REF!</definedName>
    <definedName name="OblastNadpisuSloupcu" localSheetId="3">#REF!</definedName>
    <definedName name="OblastNadpisuSloupcu" localSheetId="4">#REF!</definedName>
    <definedName name="OblastNadpisuSloupcu">#REF!</definedName>
    <definedName name="OblastNadpisuSloupcu_11" localSheetId="1">#REF!</definedName>
    <definedName name="OblastNadpisuSloupcu_11" localSheetId="2">#REF!</definedName>
    <definedName name="OblastNadpisuSloupcu_11" localSheetId="3">#REF!</definedName>
    <definedName name="OblastNadpisuSloupcu_11" localSheetId="4">#REF!</definedName>
    <definedName name="OblastNadpisuSloupcu_11">#REF!</definedName>
    <definedName name="OblastNadpisuSloupcu_2" localSheetId="1">#REF!</definedName>
    <definedName name="OblastNadpisuSloupcu_2" localSheetId="2">#REF!</definedName>
    <definedName name="OblastNadpisuSloupcu_2" localSheetId="3">#REF!</definedName>
    <definedName name="OblastNadpisuSloupcu_2" localSheetId="4">#REF!</definedName>
    <definedName name="OblastNadpisuSloupcu_2">#REF!</definedName>
    <definedName name="OblastNadpisuSloupcu_28" localSheetId="1">#REF!</definedName>
    <definedName name="OblastNadpisuSloupcu_28" localSheetId="2">#REF!</definedName>
    <definedName name="OblastNadpisuSloupcu_28" localSheetId="3">#REF!</definedName>
    <definedName name="OblastNadpisuSloupcu_28" localSheetId="4">#REF!</definedName>
    <definedName name="OblastNadpisuSloupcu_28">#REF!</definedName>
    <definedName name="Prilog2" localSheetId="1">#REF!</definedName>
    <definedName name="Prilog2" localSheetId="2">#REF!</definedName>
    <definedName name="Prilog2" localSheetId="3">#REF!</definedName>
    <definedName name="Prilog2" localSheetId="4">#REF!</definedName>
    <definedName name="Prilog2">#REF!</definedName>
    <definedName name="_xlnm.Print_Area" localSheetId="6">ЕЗСФ!$A$2:$AC$133</definedName>
    <definedName name="_xlnm.Print_Area" localSheetId="5">ЕОСФ!$B$2:$X$63</definedName>
    <definedName name="_xlnm.Print_Area" localSheetId="0">ЛИК!$A$1:$C$41</definedName>
    <definedName name="_xlnm.Print_Area" localSheetId="7">НСИФ!$A$1:$L$49</definedName>
    <definedName name="_xlnm.Print_Area" localSheetId="1">'ППЛА-1'!$A$1:$J$80</definedName>
    <definedName name="_xlnm.Print_Area" localSheetId="2">'ППЛА-2'!$A$1:$N$173</definedName>
    <definedName name="_xlnm.Print_Area" localSheetId="3">'ППЛА-3'!$A$1:$X$109</definedName>
    <definedName name="_xlnm.Print_Area" localSheetId="4">'ППЛА-4'!$A$1:$E$66</definedName>
    <definedName name="Print_Area_MI">#REF!</definedName>
    <definedName name="Print_Area_MI_11" localSheetId="1">#REF!</definedName>
    <definedName name="Print_Area_MI_11" localSheetId="2">#REF!</definedName>
    <definedName name="Print_Area_MI_11" localSheetId="3">#REF!</definedName>
    <definedName name="Print_Area_MI_11" localSheetId="4">#REF!</definedName>
    <definedName name="Print_Area_MI_11">#REF!</definedName>
    <definedName name="Print_Area_MI_2" localSheetId="1">#REF!</definedName>
    <definedName name="Print_Area_MI_2" localSheetId="2">#REF!</definedName>
    <definedName name="Print_Area_MI_2" localSheetId="3">#REF!</definedName>
    <definedName name="Print_Area_MI_2" localSheetId="4">#REF!</definedName>
    <definedName name="Print_Area_MI_2">#REF!</definedName>
    <definedName name="Print_Area_MI_28" localSheetId="1">#REF!</definedName>
    <definedName name="Print_Area_MI_28" localSheetId="2">#REF!</definedName>
    <definedName name="Print_Area_MI_28" localSheetId="3">#REF!</definedName>
    <definedName name="Print_Area_MI_28" localSheetId="4">#REF!</definedName>
    <definedName name="Print_Area_MI_28">#REF!</definedName>
    <definedName name="_xlnm.Print_Titles" localSheetId="6">ЕЗСФ!$B:$C,ЕЗСФ!$8:$14</definedName>
    <definedName name="_xlnm.Print_Titles" localSheetId="5">ЕОСФ!$C:$D</definedName>
    <definedName name="Print_Titles_MI" localSheetId="1">#REF!</definedName>
    <definedName name="Print_Titles_MI" localSheetId="2">#REF!</definedName>
    <definedName name="Print_Titles_MI" localSheetId="3">#REF!</definedName>
    <definedName name="Print_Titles_MI" localSheetId="4">#REF!</definedName>
    <definedName name="Print_Titles_MI">#REF!</definedName>
    <definedName name="Print_Titles_MI_11" localSheetId="1">#REF!</definedName>
    <definedName name="Print_Titles_MI_11" localSheetId="2">#REF!</definedName>
    <definedName name="Print_Titles_MI_11" localSheetId="3">#REF!</definedName>
    <definedName name="Print_Titles_MI_11" localSheetId="4">#REF!</definedName>
    <definedName name="Print_Titles_MI_11">#REF!</definedName>
    <definedName name="Print_Titles_MI_2" localSheetId="1">#REF!</definedName>
    <definedName name="Print_Titles_MI_2" localSheetId="2">#REF!</definedName>
    <definedName name="Print_Titles_MI_2" localSheetId="3">#REF!</definedName>
    <definedName name="Print_Titles_MI_2" localSheetId="4">#REF!</definedName>
    <definedName name="Print_Titles_MI_2">#REF!</definedName>
    <definedName name="Print_Titles_MI_28" localSheetId="1">#REF!</definedName>
    <definedName name="Print_Titles_MI_28" localSheetId="2">#REF!</definedName>
    <definedName name="Print_Titles_MI_28" localSheetId="3">#REF!</definedName>
    <definedName name="Print_Titles_MI_28" localSheetId="4">#REF!</definedName>
    <definedName name="Print_Titles_MI_28">#REF!</definedName>
    <definedName name="rfgf" localSheetId="1">'[1]Table 39_'!#REF!</definedName>
    <definedName name="rfgf" localSheetId="2">'[1]Table 39_'!#REF!</definedName>
    <definedName name="rfgf" localSheetId="3">'[1]Table 39_'!#REF!</definedName>
    <definedName name="rfgf" localSheetId="4">'[1]Table 39_'!#REF!</definedName>
    <definedName name="rfgf">'[1]Table 39_'!#REF!</definedName>
    <definedName name="Valid1" localSheetId="1">#REF!</definedName>
    <definedName name="Valid1" localSheetId="2">#REF!</definedName>
    <definedName name="Valid1" localSheetId="3">#REF!</definedName>
    <definedName name="Valid1" localSheetId="4">#REF!</definedName>
    <definedName name="Valid1">#REF!</definedName>
    <definedName name="Valid2" localSheetId="1">#REF!</definedName>
    <definedName name="Valid2" localSheetId="2">#REF!</definedName>
    <definedName name="Valid2" localSheetId="3">#REF!</definedName>
    <definedName name="Valid2" localSheetId="4">#REF!</definedName>
    <definedName name="Valid2">#REF!</definedName>
    <definedName name="Valid3" localSheetId="1">#REF!</definedName>
    <definedName name="Valid3" localSheetId="2">#REF!</definedName>
    <definedName name="Valid3" localSheetId="3">#REF!</definedName>
    <definedName name="Valid3" localSheetId="4">#REF!</definedName>
    <definedName name="Valid3">#REF!</definedName>
    <definedName name="Valid4" localSheetId="1">#REF!</definedName>
    <definedName name="Valid4" localSheetId="2">#REF!</definedName>
    <definedName name="Valid4" localSheetId="3">#REF!</definedName>
    <definedName name="Valid4" localSheetId="4">#REF!</definedName>
    <definedName name="Valid4">#REF!</definedName>
    <definedName name="Valid5" localSheetId="1">#REF!</definedName>
    <definedName name="Valid5" localSheetId="2">#REF!</definedName>
    <definedName name="Valid5" localSheetId="3">#REF!</definedName>
    <definedName name="Valid5" localSheetId="4">#REF!</definedName>
    <definedName name="Valid5">#REF!</definedName>
    <definedName name="XBRL">[3]Lists!$A$17:$A$19</definedName>
    <definedName name="YesNo">[5]Parameters!$C$39:$C$40</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9" i="18" l="1"/>
  <c r="L21" i="19" l="1"/>
  <c r="M22" i="19"/>
  <c r="L22" i="19"/>
  <c r="N42" i="14"/>
  <c r="N15" i="14"/>
  <c r="N21" i="14"/>
  <c r="N19" i="14"/>
  <c r="E12" i="15" s="1"/>
  <c r="F19" i="14"/>
  <c r="J31" i="15"/>
  <c r="H31" i="15"/>
  <c r="F31" i="15"/>
  <c r="D31" i="15"/>
  <c r="J30" i="15"/>
  <c r="H30" i="15"/>
  <c r="F30" i="15"/>
  <c r="D30" i="15"/>
  <c r="J29" i="15"/>
  <c r="H29" i="15"/>
  <c r="F29" i="15"/>
  <c r="D29" i="15"/>
  <c r="J28" i="15"/>
  <c r="H28" i="15"/>
  <c r="F28" i="15"/>
  <c r="D28" i="15"/>
  <c r="J27" i="15"/>
  <c r="H27" i="15"/>
  <c r="F27" i="15"/>
  <c r="D27" i="15"/>
  <c r="J26" i="15"/>
  <c r="H26" i="15"/>
  <c r="F26" i="15"/>
  <c r="D26" i="15"/>
  <c r="J25" i="15"/>
  <c r="H25" i="15"/>
  <c r="F25" i="15"/>
  <c r="D25" i="15"/>
  <c r="J24" i="15"/>
  <c r="H24" i="15"/>
  <c r="F24" i="15"/>
  <c r="F21" i="15" s="1"/>
  <c r="D24" i="15"/>
  <c r="J23" i="15"/>
  <c r="H23" i="15"/>
  <c r="F23" i="15"/>
  <c r="D23" i="15"/>
  <c r="J22" i="15"/>
  <c r="H22" i="15"/>
  <c r="F22" i="15"/>
  <c r="D22" i="15"/>
  <c r="D21" i="15" s="1"/>
  <c r="I20" i="15"/>
  <c r="H20" i="15"/>
  <c r="E20" i="15"/>
  <c r="D20" i="15"/>
  <c r="I19" i="15"/>
  <c r="H19" i="15"/>
  <c r="E19" i="15"/>
  <c r="D19" i="15"/>
  <c r="I18" i="15"/>
  <c r="H18" i="15"/>
  <c r="E18" i="15"/>
  <c r="D18" i="15"/>
  <c r="I17" i="15"/>
  <c r="H17" i="15"/>
  <c r="E17" i="15"/>
  <c r="D17" i="15"/>
  <c r="I16" i="15"/>
  <c r="H16" i="15"/>
  <c r="E16" i="15"/>
  <c r="D16" i="15"/>
  <c r="I15" i="15"/>
  <c r="H15" i="15"/>
  <c r="E15" i="15"/>
  <c r="D15" i="15"/>
  <c r="I14" i="15"/>
  <c r="H14" i="15"/>
  <c r="E14" i="15"/>
  <c r="D14" i="15"/>
  <c r="I13" i="15"/>
  <c r="I10" i="15" s="1"/>
  <c r="H13" i="15"/>
  <c r="E13" i="15"/>
  <c r="D13" i="15"/>
  <c r="I12" i="15"/>
  <c r="H12" i="15"/>
  <c r="D12" i="15"/>
  <c r="I11" i="15"/>
  <c r="H11" i="15"/>
  <c r="E11" i="15"/>
  <c r="D11" i="15"/>
  <c r="D50" i="20"/>
  <c r="D44" i="20"/>
  <c r="C44" i="20"/>
  <c r="D38" i="20"/>
  <c r="C38" i="20"/>
  <c r="D32" i="20"/>
  <c r="C32" i="20"/>
  <c r="D26" i="20"/>
  <c r="C26" i="20"/>
  <c r="D24" i="20"/>
  <c r="C24" i="20"/>
  <c r="D52" i="20"/>
  <c r="D51" i="20"/>
  <c r="C51" i="20"/>
  <c r="D42" i="20"/>
  <c r="C42" i="20"/>
  <c r="D36" i="20"/>
  <c r="C36" i="20"/>
  <c r="D30" i="20"/>
  <c r="C30" i="20"/>
  <c r="D27" i="20"/>
  <c r="C27" i="20"/>
  <c r="D22" i="20"/>
  <c r="C22" i="20"/>
  <c r="D41" i="20"/>
  <c r="D46" i="20" s="1"/>
  <c r="C41" i="20"/>
  <c r="D35" i="20"/>
  <c r="C35" i="20"/>
  <c r="D29" i="20"/>
  <c r="C29" i="20"/>
  <c r="D21" i="20"/>
  <c r="C21" i="20"/>
  <c r="J21" i="15"/>
  <c r="H10" i="15"/>
  <c r="AC123" i="6"/>
  <c r="P123" i="6"/>
  <c r="AC122" i="6"/>
  <c r="P122" i="6"/>
  <c r="AC121" i="6"/>
  <c r="P121" i="6"/>
  <c r="AC120" i="6"/>
  <c r="P120" i="6"/>
  <c r="AC119" i="6"/>
  <c r="AC118" i="6" s="1"/>
  <c r="P119" i="6"/>
  <c r="P118" i="6" s="1"/>
  <c r="S118" i="6"/>
  <c r="R118" i="6"/>
  <c r="Q118" i="6"/>
  <c r="F118" i="6"/>
  <c r="E118" i="6"/>
  <c r="D118" i="6"/>
  <c r="AC117" i="6"/>
  <c r="P117" i="6"/>
  <c r="AC116" i="6"/>
  <c r="P116" i="6"/>
  <c r="AC115" i="6"/>
  <c r="P115" i="6"/>
  <c r="AC114" i="6"/>
  <c r="P114" i="6"/>
  <c r="P112" i="6" s="1"/>
  <c r="P111" i="6" s="1"/>
  <c r="AC113" i="6"/>
  <c r="AC112" i="6" s="1"/>
  <c r="AC111" i="6" s="1"/>
  <c r="P113" i="6"/>
  <c r="S112" i="6"/>
  <c r="F112" i="6"/>
  <c r="S111" i="6"/>
  <c r="R111" i="6"/>
  <c r="Q111" i="6"/>
  <c r="F111" i="6"/>
  <c r="E111" i="6"/>
  <c r="D111" i="6"/>
  <c r="AC110" i="6"/>
  <c r="P110" i="6"/>
  <c r="AC109" i="6"/>
  <c r="P109" i="6"/>
  <c r="AC108" i="6"/>
  <c r="AC106" i="6" s="1"/>
  <c r="P108" i="6"/>
  <c r="AC107" i="6"/>
  <c r="P107" i="6"/>
  <c r="P106" i="6" s="1"/>
  <c r="T106" i="6"/>
  <c r="S106" i="6"/>
  <c r="R106" i="6"/>
  <c r="Q106" i="6"/>
  <c r="G106" i="6"/>
  <c r="F106" i="6"/>
  <c r="E106" i="6"/>
  <c r="D106" i="6"/>
  <c r="AC105" i="6"/>
  <c r="P105" i="6"/>
  <c r="AC104" i="6"/>
  <c r="P104" i="6"/>
  <c r="AC103" i="6"/>
  <c r="P103" i="6"/>
  <c r="AC102" i="6"/>
  <c r="P102" i="6"/>
  <c r="AC101" i="6"/>
  <c r="P101" i="6"/>
  <c r="AC100" i="6"/>
  <c r="AC99" i="6" s="1"/>
  <c r="P100" i="6"/>
  <c r="P99" i="6" s="1"/>
  <c r="S99" i="6"/>
  <c r="R99" i="6"/>
  <c r="Q99" i="6"/>
  <c r="F99" i="6"/>
  <c r="E99" i="6"/>
  <c r="D99" i="6"/>
  <c r="AC98" i="6"/>
  <c r="P98" i="6"/>
  <c r="AC97" i="6"/>
  <c r="AC94" i="6" s="1"/>
  <c r="P97" i="6"/>
  <c r="AC96" i="6"/>
  <c r="P96" i="6"/>
  <c r="P94" i="6" s="1"/>
  <c r="S94" i="6"/>
  <c r="R94" i="6"/>
  <c r="Q94" i="6"/>
  <c r="F94" i="6"/>
  <c r="E94" i="6"/>
  <c r="D94" i="6"/>
  <c r="AC93" i="6"/>
  <c r="P93" i="6"/>
  <c r="AC92" i="6"/>
  <c r="P92" i="6"/>
  <c r="AC91" i="6"/>
  <c r="AC89" i="6" s="1"/>
  <c r="P91" i="6"/>
  <c r="P89" i="6" s="1"/>
  <c r="S89" i="6"/>
  <c r="R89" i="6"/>
  <c r="Q89" i="6"/>
  <c r="F89" i="6"/>
  <c r="E89" i="6"/>
  <c r="D89" i="6"/>
  <c r="AC88" i="6"/>
  <c r="P88" i="6"/>
  <c r="AC87" i="6"/>
  <c r="P87" i="6"/>
  <c r="AC86" i="6"/>
  <c r="P86" i="6"/>
  <c r="AC85" i="6"/>
  <c r="P85" i="6"/>
  <c r="AC84" i="6"/>
  <c r="AC83" i="6" s="1"/>
  <c r="P84" i="6"/>
  <c r="S83" i="6"/>
  <c r="R83" i="6"/>
  <c r="Q83" i="6"/>
  <c r="Q78" i="6" s="1"/>
  <c r="Q76" i="6" s="1"/>
  <c r="P83" i="6"/>
  <c r="F83" i="6"/>
  <c r="E83" i="6"/>
  <c r="D83" i="6"/>
  <c r="AC82" i="6"/>
  <c r="P82" i="6"/>
  <c r="AC81" i="6"/>
  <c r="P81" i="6"/>
  <c r="AC80" i="6"/>
  <c r="AC79" i="6" s="1"/>
  <c r="P80" i="6"/>
  <c r="P79" i="6" s="1"/>
  <c r="P78" i="6" s="1"/>
  <c r="S79" i="6"/>
  <c r="S78" i="6" s="1"/>
  <c r="S76" i="6" s="1"/>
  <c r="R79" i="6"/>
  <c r="Q79" i="6"/>
  <c r="F79" i="6"/>
  <c r="E79" i="6"/>
  <c r="D79" i="6"/>
  <c r="R78" i="6"/>
  <c r="F78" i="6"/>
  <c r="F76" i="6" s="1"/>
  <c r="F15" i="6" s="1"/>
  <c r="E78" i="6"/>
  <c r="E76" i="6" s="1"/>
  <c r="D78" i="6"/>
  <c r="AC77" i="6"/>
  <c r="P77" i="6"/>
  <c r="R76" i="6"/>
  <c r="D76" i="6"/>
  <c r="AC75" i="6"/>
  <c r="P75" i="6"/>
  <c r="AC74" i="6"/>
  <c r="P74" i="6"/>
  <c r="AC73" i="6"/>
  <c r="P73" i="6"/>
  <c r="AC72" i="6"/>
  <c r="AC71" i="6" s="1"/>
  <c r="AC70" i="6" s="1"/>
  <c r="P72" i="6"/>
  <c r="S71" i="6"/>
  <c r="S70" i="6" s="1"/>
  <c r="R71" i="6"/>
  <c r="Q71" i="6"/>
  <c r="Q70" i="6" s="1"/>
  <c r="P71" i="6"/>
  <c r="F71" i="6"/>
  <c r="E71" i="6"/>
  <c r="E70" i="6" s="1"/>
  <c r="D71" i="6"/>
  <c r="R70" i="6"/>
  <c r="P70" i="6"/>
  <c r="F70" i="6"/>
  <c r="D70" i="6"/>
  <c r="D15" i="6" s="1"/>
  <c r="AC69" i="6"/>
  <c r="P69" i="6"/>
  <c r="AC68" i="6"/>
  <c r="P68" i="6"/>
  <c r="AC67" i="6"/>
  <c r="P67" i="6"/>
  <c r="AC66" i="6"/>
  <c r="T66" i="6"/>
  <c r="P66" i="6"/>
  <c r="G66" i="6"/>
  <c r="AC65" i="6"/>
  <c r="P65" i="6"/>
  <c r="AC64" i="6"/>
  <c r="AC63" i="6" s="1"/>
  <c r="P64" i="6"/>
  <c r="P63" i="6" s="1"/>
  <c r="T63" i="6"/>
  <c r="G63" i="6"/>
  <c r="AC62" i="6"/>
  <c r="P62" i="6"/>
  <c r="AC61" i="6"/>
  <c r="AC59" i="6" s="1"/>
  <c r="P61" i="6"/>
  <c r="AC60" i="6"/>
  <c r="P60" i="6"/>
  <c r="P59" i="6" s="1"/>
  <c r="T59" i="6"/>
  <c r="G59" i="6"/>
  <c r="AC58" i="6"/>
  <c r="P58" i="6"/>
  <c r="AC57" i="6"/>
  <c r="P57" i="6"/>
  <c r="AC56" i="6"/>
  <c r="AC55" i="6" s="1"/>
  <c r="P56" i="6"/>
  <c r="P55" i="6" s="1"/>
  <c r="T55" i="6"/>
  <c r="G55" i="6"/>
  <c r="AC54" i="6"/>
  <c r="P54" i="6"/>
  <c r="AC53" i="6"/>
  <c r="P53" i="6"/>
  <c r="AC52" i="6"/>
  <c r="AC51" i="6" s="1"/>
  <c r="P52" i="6"/>
  <c r="P51" i="6" s="1"/>
  <c r="T51" i="6"/>
  <c r="G51" i="6"/>
  <c r="AC50" i="6"/>
  <c r="P50" i="6"/>
  <c r="AC49" i="6"/>
  <c r="P49" i="6"/>
  <c r="AC48" i="6"/>
  <c r="P48" i="6"/>
  <c r="AC47" i="6"/>
  <c r="T47" i="6"/>
  <c r="P47" i="6"/>
  <c r="G47" i="6"/>
  <c r="AC46" i="6"/>
  <c r="P46" i="6"/>
  <c r="P43" i="6" s="1"/>
  <c r="AC45" i="6"/>
  <c r="AC43" i="6" s="1"/>
  <c r="P45" i="6"/>
  <c r="AC44" i="6"/>
  <c r="P44" i="6"/>
  <c r="T43" i="6"/>
  <c r="G43" i="6"/>
  <c r="AC42" i="6"/>
  <c r="P42" i="6"/>
  <c r="AC41" i="6"/>
  <c r="P41" i="6"/>
  <c r="AC40" i="6"/>
  <c r="AC39" i="6" s="1"/>
  <c r="P40" i="6"/>
  <c r="P39" i="6" s="1"/>
  <c r="T39" i="6"/>
  <c r="G39" i="6"/>
  <c r="AC38" i="6"/>
  <c r="P38" i="6"/>
  <c r="AC37" i="6"/>
  <c r="AC35" i="6" s="1"/>
  <c r="P37" i="6"/>
  <c r="AC36" i="6"/>
  <c r="P36" i="6"/>
  <c r="P35" i="6" s="1"/>
  <c r="T35" i="6"/>
  <c r="G35" i="6"/>
  <c r="AC34" i="6"/>
  <c r="P34" i="6"/>
  <c r="AC33" i="6"/>
  <c r="P33" i="6"/>
  <c r="AC32" i="6"/>
  <c r="AC31" i="6" s="1"/>
  <c r="P32" i="6"/>
  <c r="T31" i="6"/>
  <c r="T22" i="6" s="1"/>
  <c r="P31" i="6"/>
  <c r="G31" i="6"/>
  <c r="AC30" i="6"/>
  <c r="P30" i="6"/>
  <c r="AC29" i="6"/>
  <c r="P29" i="6"/>
  <c r="AC28" i="6"/>
  <c r="AC27" i="6" s="1"/>
  <c r="P28" i="6"/>
  <c r="P27" i="6" s="1"/>
  <c r="T27" i="6"/>
  <c r="G27" i="6"/>
  <c r="G22" i="6" s="1"/>
  <c r="AC26" i="6"/>
  <c r="P26" i="6"/>
  <c r="AC25" i="6"/>
  <c r="P25" i="6"/>
  <c r="AC24" i="6"/>
  <c r="P24" i="6"/>
  <c r="AC23" i="6"/>
  <c r="T23" i="6"/>
  <c r="P23" i="6"/>
  <c r="G23" i="6"/>
  <c r="AC21" i="6"/>
  <c r="P21" i="6"/>
  <c r="AC20" i="6"/>
  <c r="P20" i="6"/>
  <c r="AC19" i="6"/>
  <c r="P19" i="6"/>
  <c r="AC18" i="6"/>
  <c r="AC17" i="6" s="1"/>
  <c r="AC16" i="6" s="1"/>
  <c r="P18" i="6"/>
  <c r="P17" i="6" s="1"/>
  <c r="P16" i="6" s="1"/>
  <c r="T17" i="6"/>
  <c r="T16" i="6" s="1"/>
  <c r="S17" i="6"/>
  <c r="S16" i="6" s="1"/>
  <c r="R17" i="6"/>
  <c r="Q17" i="6"/>
  <c r="G17" i="6"/>
  <c r="G16" i="6" s="1"/>
  <c r="G15" i="6" s="1"/>
  <c r="F17" i="6"/>
  <c r="E17" i="6"/>
  <c r="E16" i="6" s="1"/>
  <c r="D17" i="6"/>
  <c r="R16" i="6"/>
  <c r="R15" i="6" s="1"/>
  <c r="Q16" i="6"/>
  <c r="Q15" i="6" s="1"/>
  <c r="F16" i="6"/>
  <c r="D16" i="6"/>
  <c r="X53" i="14"/>
  <c r="N53" i="14"/>
  <c r="X52" i="14"/>
  <c r="N52" i="14"/>
  <c r="X51" i="14"/>
  <c r="N51" i="14"/>
  <c r="N49" i="14" s="1"/>
  <c r="X50" i="14"/>
  <c r="X49" i="14" s="1"/>
  <c r="N50" i="14"/>
  <c r="Q49" i="14"/>
  <c r="P49" i="14"/>
  <c r="O49" i="14"/>
  <c r="G49" i="14"/>
  <c r="F49" i="14"/>
  <c r="E49" i="14"/>
  <c r="X48" i="14"/>
  <c r="N48" i="14"/>
  <c r="X47" i="14"/>
  <c r="N47" i="14"/>
  <c r="X46" i="14"/>
  <c r="N46" i="14"/>
  <c r="X45" i="14"/>
  <c r="N45" i="14"/>
  <c r="X44" i="14"/>
  <c r="X43" i="14" s="1"/>
  <c r="N44" i="14"/>
  <c r="N43" i="14" s="1"/>
  <c r="Q43" i="14"/>
  <c r="P43" i="14"/>
  <c r="O43" i="14"/>
  <c r="G43" i="14"/>
  <c r="F43" i="14"/>
  <c r="E43" i="14"/>
  <c r="X42" i="14"/>
  <c r="X41" i="14"/>
  <c r="N41" i="14"/>
  <c r="X40" i="14"/>
  <c r="N40" i="14"/>
  <c r="X39" i="14"/>
  <c r="N39" i="14"/>
  <c r="N37" i="14" s="1"/>
  <c r="N35" i="14" s="1"/>
  <c r="X38" i="14"/>
  <c r="X37" i="14" s="1"/>
  <c r="X35" i="14" s="1"/>
  <c r="N38" i="14"/>
  <c r="Q37" i="14"/>
  <c r="P37" i="14"/>
  <c r="P35" i="14" s="1"/>
  <c r="P13" i="14" s="1"/>
  <c r="O37" i="14"/>
  <c r="G37" i="14"/>
  <c r="G35" i="14" s="1"/>
  <c r="F37" i="14"/>
  <c r="E37" i="14"/>
  <c r="X36" i="14"/>
  <c r="N36" i="14"/>
  <c r="Q35" i="14"/>
  <c r="O35" i="14"/>
  <c r="F35" i="14"/>
  <c r="E35" i="14"/>
  <c r="X34" i="14"/>
  <c r="N34" i="14"/>
  <c r="X33" i="14"/>
  <c r="N33" i="14"/>
  <c r="X32" i="14"/>
  <c r="N32" i="14"/>
  <c r="X31" i="14"/>
  <c r="N31" i="14"/>
  <c r="X30" i="14"/>
  <c r="X25" i="14" s="1"/>
  <c r="N30" i="14"/>
  <c r="X29" i="14"/>
  <c r="N29" i="14"/>
  <c r="X28" i="14"/>
  <c r="N28" i="14"/>
  <c r="X27" i="14"/>
  <c r="N27" i="14"/>
  <c r="Q25" i="14"/>
  <c r="P25" i="14"/>
  <c r="O25" i="14"/>
  <c r="N25" i="14"/>
  <c r="G25" i="14"/>
  <c r="F25" i="14"/>
  <c r="E25" i="14"/>
  <c r="X23" i="14"/>
  <c r="N23" i="14"/>
  <c r="X21" i="14"/>
  <c r="X19" i="14" s="1"/>
  <c r="Q19" i="14"/>
  <c r="P19" i="14"/>
  <c r="O19" i="14"/>
  <c r="G19" i="14"/>
  <c r="E19" i="14"/>
  <c r="X18" i="14"/>
  <c r="N18" i="14"/>
  <c r="X17" i="14"/>
  <c r="N17" i="14"/>
  <c r="N14" i="14" s="1"/>
  <c r="X16" i="14"/>
  <c r="N16" i="14"/>
  <c r="X15" i="14"/>
  <c r="X14" i="14"/>
  <c r="X13" i="14" s="1"/>
  <c r="Q14" i="14"/>
  <c r="P14" i="14"/>
  <c r="O14" i="14"/>
  <c r="O13" i="14" s="1"/>
  <c r="G14" i="14"/>
  <c r="F14" i="14"/>
  <c r="F13" i="14" s="1"/>
  <c r="E14" i="14"/>
  <c r="E13" i="14" s="1"/>
  <c r="Q13" i="14"/>
  <c r="C40" i="20"/>
  <c r="D34" i="20"/>
  <c r="C34" i="20"/>
  <c r="X87" i="19"/>
  <c r="W87" i="19"/>
  <c r="O87" i="19"/>
  <c r="N87" i="19"/>
  <c r="X82" i="19"/>
  <c r="W82" i="19"/>
  <c r="X81" i="19"/>
  <c r="W81" i="19"/>
  <c r="X80" i="19"/>
  <c r="X79" i="19" s="1"/>
  <c r="W80" i="19"/>
  <c r="W79" i="19"/>
  <c r="O79" i="19"/>
  <c r="N79" i="19"/>
  <c r="X76" i="19"/>
  <c r="W76" i="19"/>
  <c r="X74" i="19"/>
  <c r="W74" i="19"/>
  <c r="X72" i="19"/>
  <c r="W72" i="19"/>
  <c r="X70" i="19"/>
  <c r="W70" i="19"/>
  <c r="X68" i="19"/>
  <c r="W68" i="19"/>
  <c r="X66" i="19"/>
  <c r="W66" i="19"/>
  <c r="X64" i="19"/>
  <c r="X63" i="19" s="1"/>
  <c r="X62" i="19" s="1"/>
  <c r="W64" i="19"/>
  <c r="W63" i="19" s="1"/>
  <c r="W62" i="19" s="1"/>
  <c r="Q63" i="19"/>
  <c r="P63" i="19"/>
  <c r="O63" i="19"/>
  <c r="O62" i="19" s="1"/>
  <c r="N63" i="19"/>
  <c r="N62" i="19"/>
  <c r="X61" i="19"/>
  <c r="W61" i="19"/>
  <c r="W59" i="19" s="1"/>
  <c r="X60" i="19"/>
  <c r="X59" i="19" s="1"/>
  <c r="W60" i="19"/>
  <c r="O59" i="19"/>
  <c r="N59" i="19"/>
  <c r="X56" i="19"/>
  <c r="W56" i="19"/>
  <c r="X54" i="19"/>
  <c r="W54" i="19"/>
  <c r="X52" i="19"/>
  <c r="W52" i="19"/>
  <c r="X50" i="19"/>
  <c r="W50" i="19"/>
  <c r="X48" i="19"/>
  <c r="W48" i="19"/>
  <c r="X46" i="19"/>
  <c r="X43" i="19" s="1"/>
  <c r="X42" i="19" s="1"/>
  <c r="W46" i="19"/>
  <c r="X44" i="19"/>
  <c r="W44" i="19"/>
  <c r="W43" i="19" s="1"/>
  <c r="W42" i="19" s="1"/>
  <c r="W41" i="19" s="1"/>
  <c r="Q43" i="19"/>
  <c r="P43" i="19"/>
  <c r="O43" i="19"/>
  <c r="N43" i="19"/>
  <c r="N42" i="19" s="1"/>
  <c r="N41" i="19" s="1"/>
  <c r="O42" i="19"/>
  <c r="O41" i="19" s="1"/>
  <c r="X40" i="19"/>
  <c r="W40" i="19"/>
  <c r="X39" i="19"/>
  <c r="W39" i="19"/>
  <c r="X38" i="19"/>
  <c r="W38" i="19"/>
  <c r="X37" i="19"/>
  <c r="W37" i="19"/>
  <c r="X36" i="19"/>
  <c r="W36" i="19"/>
  <c r="X35" i="19"/>
  <c r="W35" i="19"/>
  <c r="X34" i="19"/>
  <c r="W34" i="19"/>
  <c r="X33" i="19"/>
  <c r="W33" i="19"/>
  <c r="X32" i="19"/>
  <c r="W32" i="19"/>
  <c r="X31" i="19"/>
  <c r="X30" i="19" s="1"/>
  <c r="W31" i="19"/>
  <c r="W30" i="19"/>
  <c r="W26" i="19" s="1"/>
  <c r="O30" i="19"/>
  <c r="N30" i="19"/>
  <c r="X29" i="19"/>
  <c r="W29" i="19"/>
  <c r="X28" i="19"/>
  <c r="W28" i="19"/>
  <c r="X27" i="19"/>
  <c r="W27" i="19"/>
  <c r="O27" i="19"/>
  <c r="O26" i="19" s="1"/>
  <c r="N27" i="19"/>
  <c r="N26" i="19"/>
  <c r="X25" i="19"/>
  <c r="W25" i="19"/>
  <c r="X24" i="19"/>
  <c r="W24" i="19"/>
  <c r="X23" i="19"/>
  <c r="W23" i="19"/>
  <c r="X22" i="19"/>
  <c r="X21" i="19" s="1"/>
  <c r="W22" i="19"/>
  <c r="W21" i="19"/>
  <c r="O21" i="19"/>
  <c r="O19" i="19" s="1"/>
  <c r="O18" i="19" s="1"/>
  <c r="O17" i="19" s="1"/>
  <c r="N21" i="19"/>
  <c r="N19" i="19" s="1"/>
  <c r="N18" i="19" s="1"/>
  <c r="N17" i="19" s="1"/>
  <c r="X20" i="19"/>
  <c r="X19" i="19" s="1"/>
  <c r="W20" i="19"/>
  <c r="W19" i="19" s="1"/>
  <c r="W18" i="19" s="1"/>
  <c r="M87" i="19"/>
  <c r="L87" i="19"/>
  <c r="D87" i="19"/>
  <c r="C87" i="19"/>
  <c r="M82" i="19"/>
  <c r="L82" i="19"/>
  <c r="M81" i="19"/>
  <c r="L81" i="19"/>
  <c r="M80" i="19"/>
  <c r="L80" i="19"/>
  <c r="M79" i="19"/>
  <c r="L79" i="19"/>
  <c r="D79" i="19"/>
  <c r="C79" i="19"/>
  <c r="M76" i="19"/>
  <c r="L76" i="19"/>
  <c r="M74" i="19"/>
  <c r="L74" i="19"/>
  <c r="M72" i="19"/>
  <c r="L72" i="19"/>
  <c r="M70" i="19"/>
  <c r="L70" i="19"/>
  <c r="M68" i="19"/>
  <c r="L68" i="19"/>
  <c r="M66" i="19"/>
  <c r="L66" i="19"/>
  <c r="M64" i="19"/>
  <c r="M63" i="19" s="1"/>
  <c r="M62" i="19" s="1"/>
  <c r="L64" i="19"/>
  <c r="L63" i="19" s="1"/>
  <c r="L62" i="19" s="1"/>
  <c r="F63" i="19"/>
  <c r="E63" i="19"/>
  <c r="D63" i="19"/>
  <c r="C63" i="19"/>
  <c r="D62" i="19"/>
  <c r="C62" i="19"/>
  <c r="M61" i="19"/>
  <c r="L61" i="19"/>
  <c r="M60" i="19"/>
  <c r="M59" i="19" s="1"/>
  <c r="L60" i="19"/>
  <c r="L59" i="19" s="1"/>
  <c r="D59" i="19"/>
  <c r="C59" i="19"/>
  <c r="M56" i="19"/>
  <c r="L56" i="19"/>
  <c r="M54" i="19"/>
  <c r="L54" i="19"/>
  <c r="M52" i="19"/>
  <c r="L52" i="19"/>
  <c r="M50" i="19"/>
  <c r="L50" i="19"/>
  <c r="M48" i="19"/>
  <c r="L48" i="19"/>
  <c r="M46" i="19"/>
  <c r="L46" i="19"/>
  <c r="M44" i="19"/>
  <c r="L44" i="19"/>
  <c r="L43" i="19" s="1"/>
  <c r="M43" i="19"/>
  <c r="F43" i="19"/>
  <c r="E43" i="19"/>
  <c r="D43" i="19"/>
  <c r="D42" i="19" s="1"/>
  <c r="D41" i="19" s="1"/>
  <c r="C43" i="19"/>
  <c r="C42" i="19" s="1"/>
  <c r="C41" i="19" s="1"/>
  <c r="M40" i="19"/>
  <c r="L40" i="19"/>
  <c r="M39" i="19"/>
  <c r="L39" i="19"/>
  <c r="M38" i="19"/>
  <c r="L38" i="19"/>
  <c r="M37" i="19"/>
  <c r="L37" i="19"/>
  <c r="M36" i="19"/>
  <c r="L36" i="19"/>
  <c r="M35" i="19"/>
  <c r="L35" i="19"/>
  <c r="M34" i="19"/>
  <c r="L34" i="19"/>
  <c r="M33" i="19"/>
  <c r="L33" i="19"/>
  <c r="M32" i="19"/>
  <c r="L32" i="19"/>
  <c r="M31" i="19"/>
  <c r="L31" i="19"/>
  <c r="M30" i="19"/>
  <c r="L30" i="19"/>
  <c r="D30" i="19"/>
  <c r="C30" i="19"/>
  <c r="M29" i="19"/>
  <c r="L29" i="19"/>
  <c r="L27" i="19" s="1"/>
  <c r="L26" i="19" s="1"/>
  <c r="M28" i="19"/>
  <c r="M27" i="19" s="1"/>
  <c r="M26" i="19" s="1"/>
  <c r="L28" i="19"/>
  <c r="D27" i="19"/>
  <c r="C27" i="19"/>
  <c r="D26" i="19"/>
  <c r="C26" i="19"/>
  <c r="M25" i="19"/>
  <c r="L25" i="19"/>
  <c r="M24" i="19"/>
  <c r="L24" i="19"/>
  <c r="M23" i="19"/>
  <c r="L23" i="19"/>
  <c r="M21" i="19"/>
  <c r="M19" i="19" s="1"/>
  <c r="D21" i="19"/>
  <c r="D19" i="19" s="1"/>
  <c r="D18" i="19" s="1"/>
  <c r="D17" i="19" s="1"/>
  <c r="C21" i="19"/>
  <c r="C19" i="19" s="1"/>
  <c r="C18" i="19" s="1"/>
  <c r="C17" i="19" s="1"/>
  <c r="M20" i="19"/>
  <c r="L20" i="19"/>
  <c r="N126" i="18"/>
  <c r="N125" i="18"/>
  <c r="N123" i="18"/>
  <c r="N121" i="18"/>
  <c r="N119" i="18"/>
  <c r="N117" i="18"/>
  <c r="N115" i="18"/>
  <c r="N113" i="18"/>
  <c r="N111" i="18"/>
  <c r="N110" i="18" s="1"/>
  <c r="J110" i="18"/>
  <c r="I110" i="18"/>
  <c r="I99" i="18" s="1"/>
  <c r="N109" i="18"/>
  <c r="N107" i="18"/>
  <c r="N105" i="18"/>
  <c r="N100" i="18" s="1"/>
  <c r="N103" i="18"/>
  <c r="N101" i="18"/>
  <c r="J100" i="18"/>
  <c r="I100" i="18"/>
  <c r="N98" i="18"/>
  <c r="N97" i="18"/>
  <c r="N96" i="18"/>
  <c r="N95" i="18"/>
  <c r="N94" i="18"/>
  <c r="N92" i="18" s="1"/>
  <c r="N89" i="18" s="1"/>
  <c r="N93" i="18"/>
  <c r="I92" i="18"/>
  <c r="N91" i="18"/>
  <c r="N90" i="18"/>
  <c r="I89" i="18"/>
  <c r="N88" i="18"/>
  <c r="N87" i="18"/>
  <c r="N86" i="18"/>
  <c r="N85" i="18"/>
  <c r="N84" i="18"/>
  <c r="N80" i="18" s="1"/>
  <c r="N83" i="18"/>
  <c r="N82" i="18"/>
  <c r="N81" i="18"/>
  <c r="I80" i="18"/>
  <c r="M79" i="18"/>
  <c r="M78" i="18"/>
  <c r="N77" i="18"/>
  <c r="I77" i="18"/>
  <c r="M76" i="18"/>
  <c r="M75" i="18"/>
  <c r="M74" i="18"/>
  <c r="M73" i="18"/>
  <c r="M72" i="18"/>
  <c r="M71" i="18"/>
  <c r="M70" i="18"/>
  <c r="N69" i="18"/>
  <c r="I69" i="18"/>
  <c r="I66" i="18" s="1"/>
  <c r="I55" i="18" s="1"/>
  <c r="M68" i="18"/>
  <c r="M67" i="18"/>
  <c r="N66" i="18"/>
  <c r="M65" i="18"/>
  <c r="M64" i="18"/>
  <c r="N63" i="18"/>
  <c r="I63" i="18"/>
  <c r="M62" i="18"/>
  <c r="M61" i="18"/>
  <c r="M60" i="18"/>
  <c r="M59" i="18"/>
  <c r="M58" i="18"/>
  <c r="M57" i="18"/>
  <c r="N56" i="18"/>
  <c r="N55" i="18" s="1"/>
  <c r="I56" i="18"/>
  <c r="N54" i="18"/>
  <c r="N53" i="18"/>
  <c r="N52" i="18"/>
  <c r="N51" i="18"/>
  <c r="I51" i="18"/>
  <c r="N50" i="18"/>
  <c r="N49" i="18"/>
  <c r="N48" i="18"/>
  <c r="N47" i="18"/>
  <c r="N45" i="18" s="1"/>
  <c r="N39" i="18" s="1"/>
  <c r="N46" i="18"/>
  <c r="I45" i="18"/>
  <c r="N44" i="18"/>
  <c r="N43" i="18"/>
  <c r="N42" i="18"/>
  <c r="N41" i="18"/>
  <c r="N40" i="18"/>
  <c r="I39" i="18"/>
  <c r="N38" i="18"/>
  <c r="N37" i="18"/>
  <c r="N36" i="18" s="1"/>
  <c r="I36" i="18"/>
  <c r="I33" i="18" s="1"/>
  <c r="N35" i="18"/>
  <c r="N34" i="18"/>
  <c r="N32" i="18"/>
  <c r="N31" i="18"/>
  <c r="N30" i="18"/>
  <c r="I30" i="18"/>
  <c r="I28" i="18" s="1"/>
  <c r="N29" i="18"/>
  <c r="N28" i="18"/>
  <c r="N27" i="18"/>
  <c r="N26" i="18"/>
  <c r="N24" i="18" s="1"/>
  <c r="N23" i="18" s="1"/>
  <c r="N25" i="18"/>
  <c r="I24" i="18"/>
  <c r="I23" i="18" s="1"/>
  <c r="N22" i="18"/>
  <c r="N21" i="18"/>
  <c r="N20" i="18"/>
  <c r="N19" i="18"/>
  <c r="N18" i="18" s="1"/>
  <c r="I18" i="18"/>
  <c r="I16" i="18" s="1"/>
  <c r="N17" i="18"/>
  <c r="N16" i="18" s="1"/>
  <c r="H126" i="18"/>
  <c r="H125" i="18"/>
  <c r="H123" i="18"/>
  <c r="H121" i="18"/>
  <c r="H119" i="18"/>
  <c r="H117" i="18"/>
  <c r="H115" i="18"/>
  <c r="H113" i="18"/>
  <c r="H111" i="18"/>
  <c r="H110" i="18" s="1"/>
  <c r="D110" i="18"/>
  <c r="C110" i="18"/>
  <c r="H107" i="18"/>
  <c r="H105" i="18"/>
  <c r="H103" i="18"/>
  <c r="H101" i="18"/>
  <c r="H100" i="18" s="1"/>
  <c r="H99" i="18" s="1"/>
  <c r="D100" i="18"/>
  <c r="C100" i="18"/>
  <c r="C99" i="18" s="1"/>
  <c r="H98" i="18"/>
  <c r="H97" i="18"/>
  <c r="H96" i="18"/>
  <c r="H95" i="18"/>
  <c r="H94" i="18"/>
  <c r="H93" i="18"/>
  <c r="H92" i="18"/>
  <c r="C92" i="18"/>
  <c r="C89" i="18" s="1"/>
  <c r="H91" i="18"/>
  <c r="H90" i="18"/>
  <c r="H89" i="18" s="1"/>
  <c r="H88" i="18"/>
  <c r="H87" i="18"/>
  <c r="H86" i="18"/>
  <c r="H85" i="18"/>
  <c r="H84" i="18"/>
  <c r="H83" i="18"/>
  <c r="H82" i="18"/>
  <c r="H81" i="18"/>
  <c r="H80" i="18" s="1"/>
  <c r="C80" i="18"/>
  <c r="G79" i="18"/>
  <c r="G78" i="18"/>
  <c r="H77" i="18"/>
  <c r="C77" i="18"/>
  <c r="G76" i="18"/>
  <c r="G75" i="18"/>
  <c r="G74" i="18"/>
  <c r="G73" i="18"/>
  <c r="G72" i="18"/>
  <c r="G71" i="18"/>
  <c r="G70" i="18"/>
  <c r="H69" i="18"/>
  <c r="C69" i="18"/>
  <c r="G68" i="18"/>
  <c r="G67" i="18"/>
  <c r="H66" i="18"/>
  <c r="C66" i="18"/>
  <c r="G65" i="18"/>
  <c r="G64" i="18"/>
  <c r="H63" i="18"/>
  <c r="C63" i="18"/>
  <c r="G62" i="18"/>
  <c r="G61" i="18"/>
  <c r="G60" i="18"/>
  <c r="G59" i="18"/>
  <c r="G58" i="18"/>
  <c r="G57" i="18"/>
  <c r="H56" i="18"/>
  <c r="H55" i="18" s="1"/>
  <c r="C56" i="18"/>
  <c r="C55" i="18" s="1"/>
  <c r="H54" i="18"/>
  <c r="H53" i="18"/>
  <c r="H52" i="18"/>
  <c r="H51" i="18" s="1"/>
  <c r="C51" i="18"/>
  <c r="H50" i="18"/>
  <c r="H49" i="18"/>
  <c r="H48" i="18"/>
  <c r="H47" i="18"/>
  <c r="H46" i="18"/>
  <c r="H45" i="18" s="1"/>
  <c r="C45" i="18"/>
  <c r="C39" i="18" s="1"/>
  <c r="H44" i="18"/>
  <c r="H43" i="18"/>
  <c r="H42" i="18"/>
  <c r="H41" i="18"/>
  <c r="H40" i="18"/>
  <c r="H38" i="18"/>
  <c r="H37" i="18"/>
  <c r="H36" i="18"/>
  <c r="H33" i="18" s="1"/>
  <c r="C36" i="18"/>
  <c r="H35" i="18"/>
  <c r="H34" i="18"/>
  <c r="C33" i="18"/>
  <c r="H32" i="18"/>
  <c r="H31" i="18"/>
  <c r="H30" i="18" s="1"/>
  <c r="C30" i="18"/>
  <c r="H29" i="18"/>
  <c r="C28" i="18"/>
  <c r="H27" i="18"/>
  <c r="H26" i="18"/>
  <c r="H25" i="18"/>
  <c r="H24" i="18"/>
  <c r="H23" i="18" s="1"/>
  <c r="C24" i="18"/>
  <c r="C23" i="18" s="1"/>
  <c r="H22" i="18"/>
  <c r="H21" i="18"/>
  <c r="H20" i="18"/>
  <c r="H19" i="18"/>
  <c r="H18" i="18"/>
  <c r="C18" i="18"/>
  <c r="C16" i="18" s="1"/>
  <c r="H17" i="18"/>
  <c r="J64" i="17"/>
  <c r="J63" i="17"/>
  <c r="J62" i="17"/>
  <c r="J61" i="17"/>
  <c r="J60" i="17"/>
  <c r="J59" i="17"/>
  <c r="J58" i="17"/>
  <c r="J57" i="17"/>
  <c r="J56" i="17"/>
  <c r="J54" i="17" s="1"/>
  <c r="J55" i="17"/>
  <c r="G54" i="17"/>
  <c r="J53" i="17"/>
  <c r="J52" i="17"/>
  <c r="J51" i="17"/>
  <c r="J46" i="17" s="1"/>
  <c r="J50" i="17"/>
  <c r="J49" i="17"/>
  <c r="J48" i="17"/>
  <c r="J47" i="17"/>
  <c r="G46" i="17"/>
  <c r="G45" i="17" s="1"/>
  <c r="J44" i="17"/>
  <c r="J43" i="17"/>
  <c r="J42" i="17"/>
  <c r="G42" i="17"/>
  <c r="J41" i="17"/>
  <c r="J40" i="17"/>
  <c r="J39" i="17"/>
  <c r="J38" i="17"/>
  <c r="J37" i="17"/>
  <c r="J36" i="17"/>
  <c r="J35" i="17"/>
  <c r="J34" i="17"/>
  <c r="J33" i="17"/>
  <c r="J32" i="17"/>
  <c r="J31" i="17"/>
  <c r="J30" i="17"/>
  <c r="J29" i="17"/>
  <c r="J28" i="17"/>
  <c r="J27" i="17"/>
  <c r="J26" i="17"/>
  <c r="J25" i="17"/>
  <c r="J24" i="17"/>
  <c r="J23" i="17"/>
  <c r="J22" i="17"/>
  <c r="J21" i="17"/>
  <c r="J20" i="17"/>
  <c r="J19" i="17"/>
  <c r="J18" i="17"/>
  <c r="J16" i="17" s="1"/>
  <c r="J15" i="17" s="1"/>
  <c r="G18" i="17"/>
  <c r="G16" i="17" s="1"/>
  <c r="G15" i="17" s="1"/>
  <c r="G14" i="17" s="1"/>
  <c r="J17" i="17"/>
  <c r="F64" i="17"/>
  <c r="F63" i="17"/>
  <c r="F62" i="17"/>
  <c r="F61" i="17"/>
  <c r="F60" i="17"/>
  <c r="F59" i="17"/>
  <c r="F58" i="17"/>
  <c r="F57" i="17"/>
  <c r="F56" i="17"/>
  <c r="F55" i="17"/>
  <c r="F54" i="17" s="1"/>
  <c r="F53" i="17"/>
  <c r="F52" i="17"/>
  <c r="F51" i="17"/>
  <c r="F46" i="17" s="1"/>
  <c r="F45" i="17" s="1"/>
  <c r="F50" i="17"/>
  <c r="F49" i="17"/>
  <c r="F48" i="17"/>
  <c r="F47" i="17"/>
  <c r="F44" i="17"/>
  <c r="F43" i="17"/>
  <c r="F42" i="17" s="1"/>
  <c r="F41" i="17"/>
  <c r="F40" i="17"/>
  <c r="F39" i="17"/>
  <c r="F38" i="17"/>
  <c r="F37" i="17"/>
  <c r="F36" i="17"/>
  <c r="F35" i="17"/>
  <c r="F34" i="17"/>
  <c r="F33" i="17"/>
  <c r="F32" i="17"/>
  <c r="F31" i="17"/>
  <c r="F30" i="17"/>
  <c r="F29" i="17"/>
  <c r="F28" i="17"/>
  <c r="F27" i="17"/>
  <c r="F26" i="17"/>
  <c r="F25" i="17"/>
  <c r="F24" i="17"/>
  <c r="F23" i="17"/>
  <c r="F22" i="17"/>
  <c r="F21" i="17"/>
  <c r="F20" i="17"/>
  <c r="F19" i="17"/>
  <c r="F18" i="17" s="1"/>
  <c r="F16" i="17" s="1"/>
  <c r="F15" i="17" s="1"/>
  <c r="F17" i="17"/>
  <c r="C54" i="17"/>
  <c r="C45" i="17" s="1"/>
  <c r="C46" i="17"/>
  <c r="C42" i="17"/>
  <c r="C18" i="17"/>
  <c r="C16" i="17"/>
  <c r="C15" i="17" s="1"/>
  <c r="H28" i="18" l="1"/>
  <c r="L19" i="19"/>
  <c r="L18" i="19" s="1"/>
  <c r="E10" i="15"/>
  <c r="G33" i="15" s="1"/>
  <c r="G35" i="15"/>
  <c r="D10" i="15"/>
  <c r="H21" i="15"/>
  <c r="D40" i="20"/>
  <c r="C46" i="20"/>
  <c r="K35" i="15"/>
  <c r="K32" i="15"/>
  <c r="K33" i="15" s="1"/>
  <c r="E15" i="6"/>
  <c r="AC15" i="6"/>
  <c r="P22" i="6"/>
  <c r="P15" i="6" s="1"/>
  <c r="S15" i="6"/>
  <c r="P76" i="6"/>
  <c r="T15" i="6"/>
  <c r="AC22" i="6"/>
  <c r="AC78" i="6"/>
  <c r="AC76" i="6" s="1"/>
  <c r="N13" i="14"/>
  <c r="G13" i="14"/>
  <c r="C28" i="20"/>
  <c r="D28" i="20"/>
  <c r="D47" i="20" s="1"/>
  <c r="D48" i="20" s="1"/>
  <c r="D17" i="20" s="1"/>
  <c r="D53" i="20"/>
  <c r="D54" i="20"/>
  <c r="X26" i="19"/>
  <c r="X18" i="19" s="1"/>
  <c r="X17" i="19" s="1"/>
  <c r="X41" i="19"/>
  <c r="W17" i="19"/>
  <c r="M42" i="19"/>
  <c r="M41" i="19" s="1"/>
  <c r="L42" i="19"/>
  <c r="L41" i="19" s="1"/>
  <c r="M18" i="19"/>
  <c r="H16" i="18"/>
  <c r="I15" i="18"/>
  <c r="I14" i="18" s="1"/>
  <c r="N33" i="18"/>
  <c r="N15" i="18" s="1"/>
  <c r="N14" i="18" s="1"/>
  <c r="N99" i="18"/>
  <c r="C15" i="18"/>
  <c r="C14" i="18" s="1"/>
  <c r="H39" i="18"/>
  <c r="J14" i="17"/>
  <c r="J45" i="17"/>
  <c r="F14" i="17"/>
  <c r="C14" i="17"/>
  <c r="G32" i="15" l="1"/>
  <c r="C47" i="20"/>
  <c r="C48" i="20" s="1"/>
  <c r="C17" i="20" s="1"/>
  <c r="D55" i="20"/>
  <c r="D18" i="20" s="1"/>
  <c r="D19" i="20"/>
  <c r="L17" i="19"/>
  <c r="C52" i="20" s="1"/>
  <c r="M17" i="19"/>
  <c r="H15" i="18"/>
  <c r="H14" i="18" s="1"/>
  <c r="C50" i="20" s="1"/>
  <c r="C53" i="20" s="1"/>
  <c r="C54" i="20" l="1"/>
  <c r="C55" i="20" s="1"/>
  <c r="C18" i="20" s="1"/>
  <c r="C19" i="20" s="1"/>
</calcChain>
</file>

<file path=xl/sharedStrings.xml><?xml version="1.0" encoding="utf-8"?>
<sst xmlns="http://schemas.openxmlformats.org/spreadsheetml/2006/main" count="1394" uniqueCount="886">
  <si>
    <t>1</t>
  </si>
  <si>
    <t>2</t>
  </si>
  <si>
    <t>3</t>
  </si>
  <si>
    <t>ЕЛЕМЕНТИ КОЈИ ЗАХТЕВАЈУ СТАБИЛНО ФИНАНСИРАЊЕ</t>
  </si>
  <si>
    <t>Износ</t>
  </si>
  <si>
    <t>Елементи који захтевају стабилно финансирање</t>
  </si>
  <si>
    <t>Ликвидна актива</t>
  </si>
  <si>
    <t>4</t>
  </si>
  <si>
    <t>5</t>
  </si>
  <si>
    <t>6</t>
  </si>
  <si>
    <t>7</t>
  </si>
  <si>
    <t>8</t>
  </si>
  <si>
    <t>Елементи који захтевају стабилно финансирање по основу трансакција са централним банкама</t>
  </si>
  <si>
    <t>Елементи који захтевају стабилно финансирање по основу ликвидне активе</t>
  </si>
  <si>
    <t>Елементи који захтевају стабилно финансирање по основу деривата</t>
  </si>
  <si>
    <t>Иницијална маргина положена по основу уговора о дериватима</t>
  </si>
  <si>
    <t>Елементи који захтевају стабилно финансирање по основу уплаћених доприноса у фонд за неизмирење обавеза ССР лица</t>
  </si>
  <si>
    <t>Елементи који захтевају стабилно финансирање по основу остале активе</t>
  </si>
  <si>
    <t>Роба</t>
  </si>
  <si>
    <t>Елементи који захтевају стабилно финансирање по основу ванбилансних ставки</t>
  </si>
  <si>
    <t>Неликвидна актива</t>
  </si>
  <si>
    <t>Елементи који захтевају стабилно финансирање по основу хартија од вредности које се не сматрају ликвидном активом</t>
  </si>
  <si>
    <t>Друга неликвидна актива по основу изложености према централним банкама</t>
  </si>
  <si>
    <t>Неликвидне акције којима се не тргује на берзи</t>
  </si>
  <si>
    <t>Остали кредити и потраживања према лицима у финансијском сектору</t>
  </si>
  <si>
    <t>Где као средство обезбеђења служи остала актива</t>
  </si>
  <si>
    <t>Проблематична актива</t>
  </si>
  <si>
    <t>Остала актива</t>
  </si>
  <si>
    <t>Проблематичне ванбилансне ставке</t>
  </si>
  <si>
    <t>Збирно у свим валутама</t>
  </si>
  <si>
    <t>9</t>
  </si>
  <si>
    <t xml:space="preserve">Новчанице и ковани новац, резерве и ликвидна актива по основу изложености према централним банкама </t>
  </si>
  <si>
    <t>Неликвидне хартије од вредности и акције које се котирају на берзи</t>
  </si>
  <si>
    <t>Бруто износ обавеза по основу деривата</t>
  </si>
  <si>
    <t>Потраживања на датум трговања по основу продаје финансијских инструмената, страних валута или робе</t>
  </si>
  <si>
    <t>Нето потраживања по основу деривата</t>
  </si>
  <si>
    <t>Елементи који обезбеђују стабилно финансирање</t>
  </si>
  <si>
    <t>1.</t>
  </si>
  <si>
    <t xml:space="preserve">ЕЛЕМЕНТИ КОЈИ ОБЕЗБЕЂУЈУ СТАБИЛНО ФИНАНСИРАЊЕ </t>
  </si>
  <si>
    <t>1.1.</t>
  </si>
  <si>
    <t>1.1.1.</t>
  </si>
  <si>
    <t xml:space="preserve">Елементи основног акцијског капитала </t>
  </si>
  <si>
    <t>1.1.2.</t>
  </si>
  <si>
    <t xml:space="preserve">Елементи додатног основног капитала </t>
  </si>
  <si>
    <t>1.1.3.</t>
  </si>
  <si>
    <t xml:space="preserve">Елементи допунског капитала </t>
  </si>
  <si>
    <t>1.1.4.</t>
  </si>
  <si>
    <t>1.2.</t>
  </si>
  <si>
    <t>1.2.0.1.</t>
  </si>
  <si>
    <t>1.2.1.</t>
  </si>
  <si>
    <t>Стабилни депозити физичких лица</t>
  </si>
  <si>
    <t>1.2.0.2.</t>
  </si>
  <si>
    <t>1.2.2.</t>
  </si>
  <si>
    <t>Остали депозити физичких лица</t>
  </si>
  <si>
    <t>1.2.0.3.</t>
  </si>
  <si>
    <t>1.3.</t>
  </si>
  <si>
    <t>1.3.0.1.</t>
  </si>
  <si>
    <t>1.3.0.2.</t>
  </si>
  <si>
    <t>1.3.1.</t>
  </si>
  <si>
    <t>1.3.2.</t>
  </si>
  <si>
    <t>1.3.3.</t>
  </si>
  <si>
    <t>1.3.4.</t>
  </si>
  <si>
    <t>1.3.5.</t>
  </si>
  <si>
    <t>1.4.</t>
  </si>
  <si>
    <t>1.4.1.</t>
  </si>
  <si>
    <t>1.4.2.</t>
  </si>
  <si>
    <t xml:space="preserve">Обавезе према лицима у финансијском сектору </t>
  </si>
  <si>
    <t>1.4.2.1.</t>
  </si>
  <si>
    <t>Оперативни депозити</t>
  </si>
  <si>
    <t>1.4.2.2.</t>
  </si>
  <si>
    <t xml:space="preserve">Остале обавезе </t>
  </si>
  <si>
    <t>1.5.</t>
  </si>
  <si>
    <t>1.6.</t>
  </si>
  <si>
    <t>1.7.</t>
  </si>
  <si>
    <t>1.7.1.</t>
  </si>
  <si>
    <t>Обавезе на датум трговања по основу куповине финансијских инструмената, страних валута или робе</t>
  </si>
  <si>
    <t>1.7.2.</t>
  </si>
  <si>
    <t xml:space="preserve">Одложене пореске обавезе </t>
  </si>
  <si>
    <t>1.7.3.</t>
  </si>
  <si>
    <t>Мањинска учешћа</t>
  </si>
  <si>
    <t>Елементи који обезбеђују стабилно финансирање по основу капитала банке</t>
  </si>
  <si>
    <t xml:space="preserve">од чега: оперативни депозити </t>
  </si>
  <si>
    <t>Обавезе према државама</t>
  </si>
  <si>
    <t xml:space="preserve">Обавезе према територијалним аутономијама и јединицама локалне самоуправе </t>
  </si>
  <si>
    <t>Обавезе према јавним административним телима</t>
  </si>
  <si>
    <t xml:space="preserve">Елементи који обезбеђују стабилно финансирање по основу обавеза према лицима у финансијском сектору и централним банкама </t>
  </si>
  <si>
    <t xml:space="preserve">Обавезе према централним банкама </t>
  </si>
  <si>
    <t xml:space="preserve">Елементи који обезбеђују стабилно финансирање из нето обавеза по основу деривата </t>
  </si>
  <si>
    <t>Обавезе према међународним развојним банкама и међународним организацијама</t>
  </si>
  <si>
    <t>Обавезе према привредним друштвима која нису лица у финансијском сектору</t>
  </si>
  <si>
    <t>Елементи који обезбеђују стабилно финансирање по основу депозита физичких лица</t>
  </si>
  <si>
    <t xml:space="preserve">Елементи који обезбеђују стабилно финансирање по основу обавеза код којих се друга уговорна страна не може утврдити </t>
  </si>
  <si>
    <t xml:space="preserve">Елементи који обезбеђују стабилно финансирање по основу осталих обавеза </t>
  </si>
  <si>
    <t>ЕЛЕМЕНТИ КОЈИ ОБЕЗБЕЂУЈУ СТАБИЛНО ФИНАНСИРАЊЕ</t>
  </si>
  <si>
    <t xml:space="preserve">Елементи који обезбеђују стабилно финансирање по основу депозита физичких лица </t>
  </si>
  <si>
    <t xml:space="preserve">Елементи који обезбеђују стабилно финансирање по основу осталих обавеза  </t>
  </si>
  <si>
    <t>Елементи који захтевају стабилно финансирање по основу међусобно зависне активе</t>
  </si>
  <si>
    <t>Остала међусобно зависна актива</t>
  </si>
  <si>
    <t>Услуге клиринга деривата клијентима</t>
  </si>
  <si>
    <t>Покривене обвезнице</t>
  </si>
  <si>
    <t>Промотивни кредити, кредитне линије и линије за ликвидност</t>
  </si>
  <si>
    <t>Елементи који обезбеђују стабилно финансирање по основу међусобно зависних обавеза</t>
  </si>
  <si>
    <t>Остале међусобно зависне обавезе</t>
  </si>
  <si>
    <t>1.8.</t>
  </si>
  <si>
    <t>1.8.1.</t>
  </si>
  <si>
    <t>1.8.2.</t>
  </si>
  <si>
    <t>1.8.3.</t>
  </si>
  <si>
    <t>1.8.4.</t>
  </si>
  <si>
    <t>____________________________</t>
  </si>
  <si>
    <t>ИЗВЕШТАЈ О ЕЛЕМЕНТИМА КОЈИ ЗАХТЕВАЈУ СТАБИЛНО ФИНАНСИРАЊЕ ЗА ПОТРЕБЕ ОБРАЧУНА ПОКАЗАТЕЉА НЕТО СТАБИЛНИХ ИЗВОРА ФИНАНСИРАЊА</t>
  </si>
  <si>
    <t>(у хиљадама динара)</t>
  </si>
  <si>
    <t>Шифра валуте</t>
  </si>
  <si>
    <t>ИЗВЕШТАЈ О ЕЛЕМЕНТИМА КОЈИ ОБЕЗБЕЂУЈУ СТАБИЛНО ФИНАНСИРАЊЕ ЗА ПОТРЕБЕ ОБРАЧУНА ПОКАЗАТЕЉА НЕТО СТАБИЛНИХ ИЗВОРА ФИНАНСИРАЊА</t>
  </si>
  <si>
    <t>ИЗВЕШТАЈ О ОБРАЧУНУ ПОКАЗАТЕЉА НЕТО СТАБИЛНИХ ИЗВОРА ФИНАНСИРАЊА</t>
  </si>
  <si>
    <t>Показатељ</t>
  </si>
  <si>
    <t>Примењени корективни фактори</t>
  </si>
  <si>
    <t>10</t>
  </si>
  <si>
    <t>11</t>
  </si>
  <si>
    <t>12</t>
  </si>
  <si>
    <t>13</t>
  </si>
  <si>
    <t>14</t>
  </si>
  <si>
    <t>15</t>
  </si>
  <si>
    <t>16</t>
  </si>
  <si>
    <t>17</t>
  </si>
  <si>
    <t>18</t>
  </si>
  <si>
    <t>19</t>
  </si>
  <si>
    <t>20</t>
  </si>
  <si>
    <t>21</t>
  </si>
  <si>
    <t>22</t>
  </si>
  <si>
    <t>23</t>
  </si>
  <si>
    <t>24</t>
  </si>
  <si>
    <t>25</t>
  </si>
  <si>
    <t>26</t>
  </si>
  <si>
    <t>У ____________, __.__.20__. године</t>
  </si>
  <si>
    <t>________________________</t>
  </si>
  <si>
    <t>(име и презиме)</t>
  </si>
  <si>
    <t>Назив</t>
  </si>
  <si>
    <t>Прописани корективни фактори</t>
  </si>
  <si>
    <t>Ликвидна актива под теретом у преосталом периоду од годину дана или дужем у скупу односне активе</t>
  </si>
  <si>
    <t>Неликвидне хартије од вредности под теретом у преосталом периоду од годину дана или дужем у скупу односне активе</t>
  </si>
  <si>
    <t>Елементи који захтевају стабилно финансирање по основу кредита и других потраживања</t>
  </si>
  <si>
    <t>Актива под теретом у преосталом периоду од годину дана или дужем у скупу односне активе</t>
  </si>
  <si>
    <t>Остале обавезе према лицима у финансијском сектору</t>
  </si>
  <si>
    <t>Остали елементи капитала</t>
  </si>
  <si>
    <t>Остале ванбилансне ставке за које је Народна банка Србије одредила корективне факторе</t>
  </si>
  <si>
    <t>Кредити и друга потраживања према лицима која нису у финансијском сектору ни централне банке, којима је додељен пондер ризика од 35% или мањи</t>
  </si>
  <si>
    <t>Остали кредити и друга потраживања према лицима која нису у финансијском сектору ни централне банке</t>
  </si>
  <si>
    <t>Елементи који обезбеђују стабилно финансирање по основу обавеза према другим лицима која нису лица у финансијском сектору ни централне банке</t>
  </si>
  <si>
    <t>Обавезе према кредитним унијама, друштвима за лична улагања и брокерима за депозите</t>
  </si>
  <si>
    <t>1.1.1.1.</t>
  </si>
  <si>
    <t>1.1.1.2.</t>
  </si>
  <si>
    <t>1.1.1.3.</t>
  </si>
  <si>
    <t>1.2.1.1.</t>
  </si>
  <si>
    <t>1.2.1.2.</t>
  </si>
  <si>
    <t>1.2.1.3.</t>
  </si>
  <si>
    <t>1.2.2.1.</t>
  </si>
  <si>
    <t>1.2.2.2.</t>
  </si>
  <si>
    <t>1.2.2.3.</t>
  </si>
  <si>
    <t>1.2.3.</t>
  </si>
  <si>
    <t>1.2.3.1.</t>
  </si>
  <si>
    <t>1.2.3.2.</t>
  </si>
  <si>
    <t>1.2.3.3.</t>
  </si>
  <si>
    <t>1.2.4.</t>
  </si>
  <si>
    <t>1.2.4.1.</t>
  </si>
  <si>
    <t>1.2.4.2.</t>
  </si>
  <si>
    <t>1.2.4.3.</t>
  </si>
  <si>
    <t>1.2.5.</t>
  </si>
  <si>
    <t>1.2.5.1.</t>
  </si>
  <si>
    <t>1.2.5.2.</t>
  </si>
  <si>
    <t>1.2.5.3.</t>
  </si>
  <si>
    <t>1.2.6.</t>
  </si>
  <si>
    <t>1.2.6.1.</t>
  </si>
  <si>
    <t>1.2.6.2.</t>
  </si>
  <si>
    <t>1.2.6.3.</t>
  </si>
  <si>
    <t>1.2.7.</t>
  </si>
  <si>
    <t>1.2.7.1.</t>
  </si>
  <si>
    <t>1.2.7.2.</t>
  </si>
  <si>
    <t>1.2.7.3.</t>
  </si>
  <si>
    <t>1.2.8.</t>
  </si>
  <si>
    <t>1.2.8.1.</t>
  </si>
  <si>
    <t>1.2.8.2.</t>
  </si>
  <si>
    <t>1.2.8.3.</t>
  </si>
  <si>
    <t>1.2.9.</t>
  </si>
  <si>
    <t>1.2.9.1.</t>
  </si>
  <si>
    <t>1.2.9.2.</t>
  </si>
  <si>
    <t>1.2.9.3.</t>
  </si>
  <si>
    <t>1.2.10.</t>
  </si>
  <si>
    <t>1.2.10.1.</t>
  </si>
  <si>
    <t>1.2.10.2.</t>
  </si>
  <si>
    <t>1.2.10.3.</t>
  </si>
  <si>
    <t>1.2.11.</t>
  </si>
  <si>
    <t>1.2.11.1.</t>
  </si>
  <si>
    <t>1.2.11.2.</t>
  </si>
  <si>
    <t>1.2.12.</t>
  </si>
  <si>
    <t>1.2.12.1.</t>
  </si>
  <si>
    <t>1.2.12.2.</t>
  </si>
  <si>
    <t>1.2.13.</t>
  </si>
  <si>
    <t>1.3.1.1.</t>
  </si>
  <si>
    <t>1.3.1.2.</t>
  </si>
  <si>
    <t>1.4.2.1.1.</t>
  </si>
  <si>
    <t>1.4.2.1.2.</t>
  </si>
  <si>
    <t>1.4.2.1.3.</t>
  </si>
  <si>
    <t>1.4.2.2.1.</t>
  </si>
  <si>
    <t>1.4.2.2.2.</t>
  </si>
  <si>
    <t>1.4.2.2.3.</t>
  </si>
  <si>
    <t>1.4.3.</t>
  </si>
  <si>
    <t>1.4.4.</t>
  </si>
  <si>
    <t>1.4.5.</t>
  </si>
  <si>
    <t>1.4.5.0.1.</t>
  </si>
  <si>
    <t>1.4.5.1.</t>
  </si>
  <si>
    <t>1.4.5.2.</t>
  </si>
  <si>
    <t>1.4.5.3.</t>
  </si>
  <si>
    <t>1.4.6.</t>
  </si>
  <si>
    <t>1.4.6.0.1.</t>
  </si>
  <si>
    <t>1.4.6.1.</t>
  </si>
  <si>
    <t>1.4.6.2.</t>
  </si>
  <si>
    <t>1.4.7.</t>
  </si>
  <si>
    <t>1.5.1.</t>
  </si>
  <si>
    <t>1.5.2.</t>
  </si>
  <si>
    <t>1.5.3.</t>
  </si>
  <si>
    <t>1.5.4.</t>
  </si>
  <si>
    <t>1.5.5.</t>
  </si>
  <si>
    <t>1.9.</t>
  </si>
  <si>
    <t>1.9.1.</t>
  </si>
  <si>
    <t>1.9.1.1.</t>
  </si>
  <si>
    <t>1.9.1.2.</t>
  </si>
  <si>
    <t>1.9.2.</t>
  </si>
  <si>
    <t>1.9.3.</t>
  </si>
  <si>
    <t>1.9.4.</t>
  </si>
  <si>
    <t>1.10.</t>
  </si>
  <si>
    <t>1.10.1.</t>
  </si>
  <si>
    <t>1.10.2.</t>
  </si>
  <si>
    <t>1.10.3.</t>
  </si>
  <si>
    <t>1.10.4.</t>
  </si>
  <si>
    <t>1.3.6.</t>
  </si>
  <si>
    <t>1.5.2.1.</t>
  </si>
  <si>
    <t>1.5.2.2.</t>
  </si>
  <si>
    <t>1.5.2.3.</t>
  </si>
  <si>
    <t>1.8.5.</t>
  </si>
  <si>
    <t>2.</t>
  </si>
  <si>
    <t>2.1.</t>
  </si>
  <si>
    <t>2.2.</t>
  </si>
  <si>
    <t>2.3.</t>
  </si>
  <si>
    <t>2.4.</t>
  </si>
  <si>
    <t>2.5.</t>
  </si>
  <si>
    <t>2.6.</t>
  </si>
  <si>
    <t>2.7.</t>
  </si>
  <si>
    <t>2.8.</t>
  </si>
  <si>
    <t>3.</t>
  </si>
  <si>
    <t>1.10.5.</t>
  </si>
  <si>
    <t>Елементи који захтевају стабилно финансирање по основу активе у оквиру групе за коју је Народна банка Србије одобрила примену нижег корективног фактора</t>
  </si>
  <si>
    <t>Прилог 15</t>
  </si>
  <si>
    <t>Образац ЛИК</t>
  </si>
  <si>
    <t>ДНЕВНИ ИЗВЕШТАЈ О ПОКАЗАТЕЉУ ЛИКВИДНОСТИ БАНКЕ</t>
  </si>
  <si>
    <t>на дан___________ 20__. године</t>
  </si>
  <si>
    <t>А. ПОКАЗАТЕЉ ЛИКВИДНОСТИ</t>
  </si>
  <si>
    <t>Показатељ ликвидности (А / Б)</t>
  </si>
  <si>
    <t xml:space="preserve">Разлика ликвидних потраживања и обавеза (А  –  Б)¹ </t>
  </si>
  <si>
    <t>¹ Позиције из дела Б. ЕЛЕМЕНТИ ЗА ИЗРАЧУНАВАЊЕ ПОКАЗАТЕЉА ЛИКВИДНОСТИ.</t>
  </si>
  <si>
    <t>Б. ЕЛЕМЕНТИ ЗА ИЗРАЧУНАВАЊЕ ПОКАЗАТЕЉА ЛИКВИДНОСТИ</t>
  </si>
  <si>
    <t>Назив позиције</t>
  </si>
  <si>
    <t>Ликвидна потраживања првог реда (збир позиција од 1.1. до 1.7)</t>
  </si>
  <si>
    <t>Средства на рачунима код банака с расположивим кредитним рејтингом изабране агенције за рејтинг коме одговара ниво кредитног квалитета 3 или бољи, утврђен у складу са одлуком којом се уређује адекватност капитала банке (инвестициони ранг)</t>
  </si>
  <si>
    <t>Депозити код Народне банке Србије</t>
  </si>
  <si>
    <t>Чекови и друга новчана потраживања у поступку реализације</t>
  </si>
  <si>
    <t>Неопозиве кредитне линије одобрене банци</t>
  </si>
  <si>
    <t>Акције и дужничке хартије од вредности котиране на берзи</t>
  </si>
  <si>
    <r>
      <t>Ликвидна потраживања другог реда</t>
    </r>
    <r>
      <rPr>
        <sz val="8"/>
        <rFont val="Arial"/>
        <family val="2"/>
      </rPr>
      <t>: остала потраживања банке која доспевају у наредних месец дана од дана вршења обрачуна показатеља ликвидности</t>
    </r>
  </si>
  <si>
    <t>А.</t>
  </si>
  <si>
    <t>УКУПНО ЛИКВИДНА ПОТРАЖИВАЊА (1 + 2)</t>
  </si>
  <si>
    <t>Обавезе банке по виђењу или које доспевају без уговореног рока доспећа (збир позиција од 3.1. до 3.5)</t>
  </si>
  <si>
    <t>3.1.</t>
  </si>
  <si>
    <t>40% депозита по виђењу примљених од банака</t>
  </si>
  <si>
    <t>3.2.</t>
  </si>
  <si>
    <t>20% депозита по виђењу осталих депонената</t>
  </si>
  <si>
    <t>3.3.</t>
  </si>
  <si>
    <t>10% штедних улога</t>
  </si>
  <si>
    <t>3.4.</t>
  </si>
  <si>
    <t>5% гаранција и других врста јемстава</t>
  </si>
  <si>
    <t>3.5.</t>
  </si>
  <si>
    <t>20% неискоришћених одобрених неопозивих кредитних линија</t>
  </si>
  <si>
    <t>4.</t>
  </si>
  <si>
    <r>
      <t>Обавезе које доспевају са уговореним роком доспећа</t>
    </r>
    <r>
      <rPr>
        <sz val="8"/>
        <rFont val="Arial"/>
        <family val="2"/>
      </rPr>
      <t>: остале обавезе банке које доспевају у наредних месец дана од дана вршења обрачуна показатеља ликвидности</t>
    </r>
  </si>
  <si>
    <t>Б.</t>
  </si>
  <si>
    <t>УКУПНО ОБАВЕЗЕ (3 + 4)</t>
  </si>
  <si>
    <t xml:space="preserve">У__________________,______20__. године                                                                                                                                                                                                                   </t>
  </si>
  <si>
    <t xml:space="preserve">   __________________________                                                                                                                                                                                                                             </t>
  </si>
  <si>
    <t xml:space="preserve">              _________________________</t>
  </si>
  <si>
    <t xml:space="preserve">                             (потпис)</t>
  </si>
  <si>
    <t xml:space="preserve">           Имејл адреса:                                                                                                                                                                                                                                                                                                                                                      </t>
  </si>
  <si>
    <t>Прилог 30</t>
  </si>
  <si>
    <t>Прилог 31</t>
  </si>
  <si>
    <t>Прилог 32</t>
  </si>
  <si>
    <t>2.9.</t>
  </si>
  <si>
    <t>Елементи који обезбеђују стабилно финансирање по основу обавеза и неопозивих и условно опозивих кредитних линија и линија за ликвидност у оквиру групе за које је Народна банка Србије одобрила примену вишег корективног фактора</t>
  </si>
  <si>
    <t>од чега: обавезе по основу трансакција хартијама од вредности или робом</t>
  </si>
  <si>
    <r>
      <t>(</t>
    </r>
    <r>
      <rPr>
        <i/>
        <sz val="8"/>
        <rFont val="Arial"/>
        <family val="2"/>
      </rPr>
      <t>пословно име и седиште банке</t>
    </r>
    <r>
      <rPr>
        <sz val="8"/>
        <rFont val="Arial"/>
        <family val="2"/>
      </rPr>
      <t>)</t>
    </r>
  </si>
  <si>
    <t>2.10.</t>
  </si>
  <si>
    <t>5.</t>
  </si>
  <si>
    <t>Елементи који обезбеђују стабилно финансирање по основу оперативних депозита</t>
  </si>
  <si>
    <t xml:space="preserve">Вишак оперативних депозита који се третирају као неоперативни </t>
  </si>
  <si>
    <r>
      <t>(</t>
    </r>
    <r>
      <rPr>
        <i/>
        <sz val="11"/>
        <rFont val="Calibri"/>
        <family val="2"/>
        <scheme val="minor"/>
      </rPr>
      <t>пословно име и седиште банке</t>
    </r>
    <r>
      <rPr>
        <sz val="11"/>
        <rFont val="Calibri"/>
        <family val="2"/>
        <scheme val="minor"/>
      </rPr>
      <t>)</t>
    </r>
  </si>
  <si>
    <r>
      <t xml:space="preserve">  </t>
    </r>
    <r>
      <rPr>
        <b/>
        <sz val="8"/>
        <rFont val="Calibri"/>
        <family val="2"/>
        <scheme val="minor"/>
      </rPr>
      <t>Образац ЕОСФ</t>
    </r>
  </si>
  <si>
    <r>
      <t xml:space="preserve">са стањем на дан </t>
    </r>
    <r>
      <rPr>
        <b/>
        <u/>
        <sz val="8"/>
        <rFont val="Calibri"/>
        <family val="2"/>
        <scheme val="minor"/>
      </rPr>
      <t xml:space="preserve">                 </t>
    </r>
    <r>
      <rPr>
        <b/>
        <sz val="8"/>
        <rFont val="Calibri"/>
        <family val="2"/>
        <scheme val="minor"/>
      </rPr>
      <t>године</t>
    </r>
  </si>
  <si>
    <r>
      <t xml:space="preserve">  </t>
    </r>
    <r>
      <rPr>
        <b/>
        <sz val="8"/>
        <rFont val="Calibri"/>
        <family val="2"/>
        <scheme val="minor"/>
      </rPr>
      <t>Образац ЕЗСФ</t>
    </r>
  </si>
  <si>
    <r>
      <t xml:space="preserve">  </t>
    </r>
    <r>
      <rPr>
        <b/>
        <sz val="8"/>
        <rFont val="Calibri"/>
        <family val="2"/>
        <scheme val="minor"/>
      </rPr>
      <t>Образац НСИФ</t>
    </r>
  </si>
  <si>
    <r>
      <t>(</t>
    </r>
    <r>
      <rPr>
        <i/>
        <sz val="8"/>
        <rFont val="Arial"/>
        <family val="2"/>
        <charset val="238"/>
      </rPr>
      <t>пословно име и седиште банке</t>
    </r>
    <r>
      <rPr>
        <sz val="8"/>
        <rFont val="Arial"/>
        <family val="2"/>
      </rPr>
      <t>)</t>
    </r>
  </si>
  <si>
    <t>ИЗВЕШТАЈ О ЛИКВИДНОЈ АКТИВИ ЗА ПОТРЕБЕ ОБРАЧУНА ПОКАЗАТЕЉА ПОКРИЋА ЛИКВИДНОМ АКТИВОМ</t>
  </si>
  <si>
    <t>Коригован износ/ тржишна вредност</t>
  </si>
  <si>
    <t xml:space="preserve">I </t>
  </si>
  <si>
    <t>УКУПНА ЛИКВИДНА АКТИВА</t>
  </si>
  <si>
    <t xml:space="preserve">ЛИКВИДНА АКТИВА ПРВОГ РЕДА </t>
  </si>
  <si>
    <t xml:space="preserve">1.1. </t>
  </si>
  <si>
    <t>ЛИКВИДНА АКТИВА ПРВОГ РЕДА ОСИМ ПОКРИВЕНИХ ОБВЕЗНИЦА ИЗРАЗИТО ВИСОКОГ КВАЛИТЕТА</t>
  </si>
  <si>
    <t>1.1.2.1.</t>
  </si>
  <si>
    <t>1.1.2.2.</t>
  </si>
  <si>
    <t>1.1.2.3.</t>
  </si>
  <si>
    <t>1.1.2.4</t>
  </si>
  <si>
    <t>1.1.3.1.</t>
  </si>
  <si>
    <t>1.1.4.1.</t>
  </si>
  <si>
    <t>1.1.5.</t>
  </si>
  <si>
    <t>1.1.5.1.</t>
  </si>
  <si>
    <t>1.1.6.</t>
  </si>
  <si>
    <t>1.1.7.</t>
  </si>
  <si>
    <t>1.1.8.</t>
  </si>
  <si>
    <t>1.1.8.1.</t>
  </si>
  <si>
    <t>1.1.9.</t>
  </si>
  <si>
    <t>1.1.9.1.</t>
  </si>
  <si>
    <t>1.1.10.</t>
  </si>
  <si>
    <t>1.1.11.</t>
  </si>
  <si>
    <t>1.1.12.</t>
  </si>
  <si>
    <t>1.1.13.</t>
  </si>
  <si>
    <t xml:space="preserve">Улагања у отворене инвестиционе фондове – новчанице и ковани новац и актива која представља изложеност према централним банкама </t>
  </si>
  <si>
    <t>1.1.14.</t>
  </si>
  <si>
    <t xml:space="preserve">Улагања у отворене инвестиционе фондове – остала ликвидна актива првог реда, осим покривених обвезница изразито високог квалитета </t>
  </si>
  <si>
    <t xml:space="preserve">1.2. </t>
  </si>
  <si>
    <t>ЛИКВИДНА АКТИВА ПРВОГ РЕДА У ВИДУ ПОКРИВЕНИХ ОБВЕЗНИЦА ИЗРАЗИТО ВИСОКОГ КВАЛИТЕТА</t>
  </si>
  <si>
    <t>Изложености по основу покривених обвезница изразито високог квалитета</t>
  </si>
  <si>
    <t xml:space="preserve">Улагања у отворене инвестиционе фондове – покривене обвезнице изразито високог квалитета </t>
  </si>
  <si>
    <t>ЛИКВИДНА АКТИВА ДРУГОГ РЕДА</t>
  </si>
  <si>
    <t xml:space="preserve">Ликвидна актива другог А реда </t>
  </si>
  <si>
    <t>2.1.1.</t>
  </si>
  <si>
    <t>2.1.2.</t>
  </si>
  <si>
    <t>2.1.3.</t>
  </si>
  <si>
    <t xml:space="preserve">Изложености у виду покривених обвезница високог квалитета издатих од стране банака основаних у Републици Србији </t>
  </si>
  <si>
    <t>2.1.4.</t>
  </si>
  <si>
    <t>Изложености у виду покривених обвезница високог квалитета издатих од стране банака основаних у државама чланицама Европске уније</t>
  </si>
  <si>
    <t xml:space="preserve">2.1.5. </t>
  </si>
  <si>
    <t xml:space="preserve">Изложености у виду покривених обвезница издатих од стране банака основаних у  државама које нису чланице Европске уније </t>
  </si>
  <si>
    <t>2.1.6.</t>
  </si>
  <si>
    <t>Дужничке хартије од вредности привредних друштава</t>
  </si>
  <si>
    <t xml:space="preserve">2.1.7. </t>
  </si>
  <si>
    <t>Улагања у отворене инвестиционе фондове – ликвидна актива другог А реда</t>
  </si>
  <si>
    <t>Ликвидна актива другог Б реда</t>
  </si>
  <si>
    <t>2.2.1.</t>
  </si>
  <si>
    <t>Изложености по основу хартија од вредности обезбеђених имовином – стамбени кредити обезбеђени хипотеком првог реда</t>
  </si>
  <si>
    <t>2.2.2.</t>
  </si>
  <si>
    <t xml:space="preserve">Изложености по основу хартија од вредности обезбеђених имовином – ауто кредити и уговори о лизингу аутомобила </t>
  </si>
  <si>
    <t>2.2.3.</t>
  </si>
  <si>
    <t xml:space="preserve">Изложености у виду покривених обвезница високог квалитета  </t>
  </si>
  <si>
    <t>2.2.4.</t>
  </si>
  <si>
    <t>2.2.5.</t>
  </si>
  <si>
    <t>2.2.6.</t>
  </si>
  <si>
    <t>Акције</t>
  </si>
  <si>
    <t>2.2.7.</t>
  </si>
  <si>
    <t xml:space="preserve">Улагања у отворене инвестиционе фондове – секјуритизоване позиције обезбеђене активом у виду стамбених кредита, ауто-кредита и уговора о лизингу аутомобила </t>
  </si>
  <si>
    <t xml:space="preserve">2.2.8. </t>
  </si>
  <si>
    <t>Улагања у отворене инвестиционе фондове – покривене обвезнице високог квалитета које задовољавају услове за укључивање у ликвидну активу другог Б реда</t>
  </si>
  <si>
    <t>2.2.9.</t>
  </si>
  <si>
    <t>Улагања у отворене инвестиционе фондове – секјуритизоване позиције обезбеђене активом у виду комерцијалних кредита, уговора о лизингу и кредитних линија одобрених привредним друштвима, као и кредита и кредитних линија одобрених физичким лицима</t>
  </si>
  <si>
    <t>2.2.10.</t>
  </si>
  <si>
    <t xml:space="preserve">Улагања у отворене инвестиционе фондове – ликвидна актива  другог Б реда у виду дужничких хартија од вредности привредних друштава и акција </t>
  </si>
  <si>
    <t>3 а)</t>
  </si>
  <si>
    <t xml:space="preserve">Прилагођавање ликвидне активе за нето одливе у случају превременог затварања позиције заштите </t>
  </si>
  <si>
    <t>3 б)</t>
  </si>
  <si>
    <t xml:space="preserve">Прилагођавање ликвидне активе за нето приливе у случају превременог затварања позиције заштите </t>
  </si>
  <si>
    <t>3 в)</t>
  </si>
  <si>
    <t>Ликвидна актива која није подобна због валутне неусклађености</t>
  </si>
  <si>
    <t>3 г)</t>
  </si>
  <si>
    <t>Ликвидна актива која није подобна због других оперативних услова</t>
  </si>
  <si>
    <t>3 д)</t>
  </si>
  <si>
    <t>Средства на рачунима у другим банкама</t>
  </si>
  <si>
    <t>3 ђ)</t>
  </si>
  <si>
    <t>ИЗВЕШТАЈ О ОДЛИВИМА ЛИКВИДНИХ СРЕДСТАВА ЗА ПОТРЕБЕ ОБРАЧУНА ПОКАЗАТЕЉА ПОКРИЋА ЛИКВИДНОМ АКТИВОМ</t>
  </si>
  <si>
    <t>Тржишна вредност датог колатерала</t>
  </si>
  <si>
    <t>Тржишна вредност датог колатерала помножена са (1-корективни фактор)</t>
  </si>
  <si>
    <t>Прописане стопе одлива</t>
  </si>
  <si>
    <t>Примењене стопе одлива</t>
  </si>
  <si>
    <t>Одлив</t>
  </si>
  <si>
    <t>ОДЛИВИ ЛИКВИДНИХ СРЕДСТАВА</t>
  </si>
  <si>
    <t>Депозити физичких лица</t>
  </si>
  <si>
    <t>Депозити код којих се очекује већи одлив</t>
  </si>
  <si>
    <t>1.1.1.2.1.</t>
  </si>
  <si>
    <t>Категорија 1</t>
  </si>
  <si>
    <t>0,10-0,15</t>
  </si>
  <si>
    <t>1.1.1.2.2.</t>
  </si>
  <si>
    <t>Категорија 2</t>
  </si>
  <si>
    <t>0,15-0,20</t>
  </si>
  <si>
    <t xml:space="preserve">Стабилни депозити </t>
  </si>
  <si>
    <t>1.1.1.4.</t>
  </si>
  <si>
    <t xml:space="preserve">1.1.2. </t>
  </si>
  <si>
    <t xml:space="preserve">Депозити који се држе за потребе коришћења услуга клиринга, кастоди услуга, услуга управљања готовином или других сличних услуга </t>
  </si>
  <si>
    <t>1.1.2.1.1.</t>
  </si>
  <si>
    <t>1.1.2.1.2.</t>
  </si>
  <si>
    <t>Депозити клијената у финансијском сектору</t>
  </si>
  <si>
    <t>1.1.3.2.</t>
  </si>
  <si>
    <t xml:space="preserve">Депозити осталих клијената </t>
  </si>
  <si>
    <t>1.1.3.2.1.</t>
  </si>
  <si>
    <t>1.1.3.2.2.</t>
  </si>
  <si>
    <t xml:space="preserve">Неоперативни депозити </t>
  </si>
  <si>
    <t>Депозити осталих клијената</t>
  </si>
  <si>
    <t>Додатни одливи ликвидних средства</t>
  </si>
  <si>
    <t xml:space="preserve">Средства обезбеђења дата по основу уговора о финансијским дериватима и кредитним дериватима, осим ликвидне активе првог реда </t>
  </si>
  <si>
    <t>Средства обезбеђења у виду покривених обвезница изразито високог квалитета које је банка дала по основу уговора о финансијским дериватима и кредитним дериватима</t>
  </si>
  <si>
    <t>Одливи услед погоршања кредитне способности банке</t>
  </si>
  <si>
    <t>Додатни одливи у условима стреса на тржишту</t>
  </si>
  <si>
    <t>Одливи по основу деривата</t>
  </si>
  <si>
    <t xml:space="preserve">Кратке позиције </t>
  </si>
  <si>
    <t>Вишак средства обезбеђења који може бити повучен</t>
  </si>
  <si>
    <t>Средства обезбеђења која се морају вратити у наредних 30 дана</t>
  </si>
  <si>
    <t>Средства обезбеђења у виду ликвидне активе која могу бити замењена средствима обезбеђења која нису ликвидна актива</t>
  </si>
  <si>
    <t>Губитак по основу финансирања трансакција секјуритизације</t>
  </si>
  <si>
    <t>Губитак по основу финансирања хартија од вредности обезбеђених имовином,  покривених обвезница и других сличних инструмената који доспевају у наредних 30 календарских  дана</t>
  </si>
  <si>
    <t>Губитак по основу финансирања комерцијалних записа обезбеђених имовином, програмa комерцијалних записа обезбеђених имовином, скупова имовине за финансирање улагања у хартије од вредности и сличних линија финансирања</t>
  </si>
  <si>
    <t>Позајмљена актива без пружања средстава обезбеђења</t>
  </si>
  <si>
    <t>Кредитне линије</t>
  </si>
  <si>
    <t>Кредитне линије одобрене физичким лицима или малим и средњим предузећима</t>
  </si>
  <si>
    <t>Кредитне линије одобрене клијентима који нису лица у финансијском сектору осим физичким лицима и малим или средњим предузећима</t>
  </si>
  <si>
    <t>Кредитне линије одобрене банкама</t>
  </si>
  <si>
    <t>Кредитне линије на које се примењују ниже стопе одлива</t>
  </si>
  <si>
    <t>1.1.6.1.7.</t>
  </si>
  <si>
    <t>Кредитне линије одобрене за финансирање промотивних кредита</t>
  </si>
  <si>
    <t>1.1.6.1.7.1.</t>
  </si>
  <si>
    <t>1.1.6.1.7.2.</t>
  </si>
  <si>
    <t>Линије за ликвидност</t>
  </si>
  <si>
    <t>Линије за ликвидност одобрене физичким лицима или малим и средњим предузећима</t>
  </si>
  <si>
    <t>Линије за ликвидност одобрене клијентима који нису лица у финансијском сектору осим физичким лицима и малим или средњим предузећима</t>
  </si>
  <si>
    <t>Линије за ликвидност одобрене друштвима за секјуритизацију</t>
  </si>
  <si>
    <t>Од тога за потребе куповине активе, осим хартија од вредности од клијената који нису лица у финансијском сектору</t>
  </si>
  <si>
    <t>Линије за ликвидност одобрене банкама</t>
  </si>
  <si>
    <t>Линије за ликвидност на које се примењују ниже стопе одлива</t>
  </si>
  <si>
    <t>1.1.6.2.8.</t>
  </si>
  <si>
    <t xml:space="preserve">Линије за ликвидност одобрене друштвима за лична улагања </t>
  </si>
  <si>
    <t>1.1.6.2.9.</t>
  </si>
  <si>
    <t>Линије за ликвидност одобрене за финансирање промотивних кредита</t>
  </si>
  <si>
    <t>1.1.6.2.9.1.</t>
  </si>
  <si>
    <t>1.1.6.2.9.2.</t>
  </si>
  <si>
    <t>Остали производи и услуге</t>
  </si>
  <si>
    <t>Гаранције и други облици јемстава</t>
  </si>
  <si>
    <t>Неискоришћени износ одобрених оквирних кредита које банка може безусловно и без претходне најаве отказати</t>
  </si>
  <si>
    <t>Уговорени кредити обезбеђени хипотекама на непокретностима који још нису повучени</t>
  </si>
  <si>
    <t xml:space="preserve">Кредитне картице </t>
  </si>
  <si>
    <t>Минуси по текућим рачунима</t>
  </si>
  <si>
    <t>Планирани одливи по основу пласирања нових кредита или обнављања постојећих кредита физичким лицима и великим правним лицима</t>
  </si>
  <si>
    <t>Планирана плаћања по основу деривата</t>
  </si>
  <si>
    <t>Обавезе по основу оперативних трошкова банке</t>
  </si>
  <si>
    <t>Обавезе по основу дужничких инструмената</t>
  </si>
  <si>
    <t>1.1.8.3.</t>
  </si>
  <si>
    <t xml:space="preserve">Вишак финансирања клијената који нису лица у финансијском сектору </t>
  </si>
  <si>
    <t>1.1.8.3.1.</t>
  </si>
  <si>
    <t xml:space="preserve">Вишак финансирања физичких лица </t>
  </si>
  <si>
    <t>1.1.8.3.2.</t>
  </si>
  <si>
    <t>Вишак финансирања привредних друштава која нису лица у финансијском сектору</t>
  </si>
  <si>
    <t>1.1.8.3.3.</t>
  </si>
  <si>
    <t xml:space="preserve">Вишак финансирања држава, територијалних аутономија, јединица локалне самоуправе, јавних административних тела и међународних развојних банка </t>
  </si>
  <si>
    <t>1.1.8.3.4.</t>
  </si>
  <si>
    <t>Вишак финансирања других правних лица која нису лица у финансијском сектору</t>
  </si>
  <si>
    <t>1.1.8.4.</t>
  </si>
  <si>
    <t>Друга уговорна страна је централна банка</t>
  </si>
  <si>
    <t>Средство обезбеђења је ликвидна актива првог реда осим покривених обвезница изразито високог квалитета</t>
  </si>
  <si>
    <t>1.2.1.1.1.</t>
  </si>
  <si>
    <t>Средство обезбеђења је ликвидна актива првог реда у виду покривених обвезница изразито високог квалитета</t>
  </si>
  <si>
    <t>1.2.1.2.1.</t>
  </si>
  <si>
    <t xml:space="preserve">Средство обезбеђења је ликвидна актива другог А реда </t>
  </si>
  <si>
    <t>1.2.1.3.1.</t>
  </si>
  <si>
    <t>1.2.1.4.</t>
  </si>
  <si>
    <t xml:space="preserve">Средство обезбеђења је ликвидна актива другог Б реда  </t>
  </si>
  <si>
    <t>1.2.1.4.1.</t>
  </si>
  <si>
    <t xml:space="preserve">1.2.1.5. </t>
  </si>
  <si>
    <t>Средство обезбеђења није ликвидна актива</t>
  </si>
  <si>
    <t>Друга уговорна страна није централна банка</t>
  </si>
  <si>
    <t>1.2.2.1.1.</t>
  </si>
  <si>
    <t>1.2.2.2.1.</t>
  </si>
  <si>
    <t>1.2.2.3.1.</t>
  </si>
  <si>
    <t>1.2.2.4.</t>
  </si>
  <si>
    <t>1.2.2.4.1.</t>
  </si>
  <si>
    <t>1.2.2.5.</t>
  </si>
  <si>
    <t>Средство обезбеђења је ликвидна актива другог Б реда  у виду покривених обвезница високог квалитета</t>
  </si>
  <si>
    <t>1.2.2.5.1.</t>
  </si>
  <si>
    <t>1.2.2.6.</t>
  </si>
  <si>
    <t>1.2.2.6.1.</t>
  </si>
  <si>
    <t>1.2.2.7.</t>
  </si>
  <si>
    <t>Средство обезбеђења је остала ликвидна актива другог Б реда</t>
  </si>
  <si>
    <t>1.2.2.7.1.</t>
  </si>
  <si>
    <t>1.2.2.8.</t>
  </si>
  <si>
    <t>1,00</t>
  </si>
  <si>
    <t>1.2.2.9.</t>
  </si>
  <si>
    <t>Друга уговорна страна је држава, међународна развојна банка, територијална аутономија, јединица локалне самоуправе или јавно административно тело</t>
  </si>
  <si>
    <t>1.2.2.9.1.</t>
  </si>
  <si>
    <t>Депозити физичких лица који се могу искључити из обрачуна одлива ликвидних средстава</t>
  </si>
  <si>
    <t>Депозити физичких лица за које није спроведена или довршена процена</t>
  </si>
  <si>
    <t xml:space="preserve">Оперативни депозити који се држе за потребе коришћења услуга клиринга, кастоди услуга, услуга управљања готовином или других сличних услуга </t>
  </si>
  <si>
    <t>6.1.</t>
  </si>
  <si>
    <t>Оперативни депозити банака</t>
  </si>
  <si>
    <t>6.2.</t>
  </si>
  <si>
    <t>Оперативни депозити других клијената у финансијском сектору</t>
  </si>
  <si>
    <t>6.3.</t>
  </si>
  <si>
    <t>Оперативни депозити централних банака, држава, територијалних аутономија, јединица локалне самоуправе, јавних административних тела и међународних развојних банака</t>
  </si>
  <si>
    <t>6.4.</t>
  </si>
  <si>
    <t xml:space="preserve">Оперативни депозити осталих клијената </t>
  </si>
  <si>
    <t>7.</t>
  </si>
  <si>
    <t>Неоперативни депозити клијената у финансијском сектору и осталих клијената</t>
  </si>
  <si>
    <t>7.1.</t>
  </si>
  <si>
    <t>Неоперативни депозити банака</t>
  </si>
  <si>
    <t>7.2.</t>
  </si>
  <si>
    <t>Неоперативни депозити других клијената у финансијском сектору</t>
  </si>
  <si>
    <t>7.3.</t>
  </si>
  <si>
    <t>Неоперативни депозити централних банака, држава, територијалних аутономија, јединица локалне самоуправе, јавних административних тела и међународних развојних банака</t>
  </si>
  <si>
    <t>7.4.</t>
  </si>
  <si>
    <t xml:space="preserve">Неоперативни депозити осталих клијената </t>
  </si>
  <si>
    <t>8.</t>
  </si>
  <si>
    <t>9.</t>
  </si>
  <si>
    <t>Одливи ликвидних средстава унутар групе којој банка припада</t>
  </si>
  <si>
    <t>8.7.</t>
  </si>
  <si>
    <t>Одливи ликвидних средстава у државама у којима постоје препреке у погледу слободног преноса ликвидних средстава или одливи ликвидних средстава у неконвертибилној валути</t>
  </si>
  <si>
    <t>10.</t>
  </si>
  <si>
    <t>10.1.</t>
  </si>
  <si>
    <t>10.2.</t>
  </si>
  <si>
    <t>10.3.</t>
  </si>
  <si>
    <t>10.4.</t>
  </si>
  <si>
    <t>10.5.</t>
  </si>
  <si>
    <t>ИЗВЕШТАЈ О ПРИЛИВИМА ЛИКВИДНИХ СРЕДСТАВА ЗА ПОТРЕБЕ ОБРАЧУНА ПОКАЗАТЕЉА ПОКРИЋА ЛИКВИДНОМ АКТИВОМ</t>
  </si>
  <si>
    <t>Тржишна вредност примљеног колатерала</t>
  </si>
  <si>
    <t>Тржишна вредност примљеног колатерала помножена са (1-корективни фактор)</t>
  </si>
  <si>
    <t>Приливи</t>
  </si>
  <si>
    <t>УКУПНИ ПРИЛИВИ</t>
  </si>
  <si>
    <t>1.1.1.1</t>
  </si>
  <si>
    <t>1.1.1.2</t>
  </si>
  <si>
    <t>Потраживања од клијената који нису лица у финансијском сектору по основу главнице</t>
  </si>
  <si>
    <t>1.1.1.2.1</t>
  </si>
  <si>
    <t>1.1.1.2.2</t>
  </si>
  <si>
    <t>1.1.1.2.3</t>
  </si>
  <si>
    <t>1.1.1.2.4</t>
  </si>
  <si>
    <t>Потраживања од лица у финансијском сектору и централних банака</t>
  </si>
  <si>
    <t>1.1.2.1</t>
  </si>
  <si>
    <t>Потраживања од лица у финансијском сектору и централних банака која се третирају као оперативни депозити</t>
  </si>
  <si>
    <t>1.1.2.1.1</t>
  </si>
  <si>
    <t>Потраживања од лица у финансијском сектору и централних банака која се третирају као оперативни депозити, када банка може да утврди стопу одлива коју примењује друга уговорна страна</t>
  </si>
  <si>
    <t>1.1.2.1.2</t>
  </si>
  <si>
    <t>Потраживања од лица у финансијском сектору и централних банака која се третирају као оперативни депозити, када банка не може да утврди стопу одлива коју примењује друга уговорна страна</t>
  </si>
  <si>
    <t>1.1.2.2</t>
  </si>
  <si>
    <t>Потраживања од лица у финансијском сектору и централних банака која се не третирају као оперативни депозити</t>
  </si>
  <si>
    <t>1.1.2.2.1</t>
  </si>
  <si>
    <t>1.1.2.2.2</t>
  </si>
  <si>
    <t>Потраживања по основу трансакција финансирања трговине</t>
  </si>
  <si>
    <t>Потраживања по основу хартија од вредности којe доспевају у наредних 30 календарских дана</t>
  </si>
  <si>
    <t xml:space="preserve">Потраживања по основу позиције у берзанским индексима власничких инструмената под условом да не дође до двоструког рачунања у приливима ликвидних средстава и заштитном слоју ликвидности </t>
  </si>
  <si>
    <t>Приливи по основу деривата</t>
  </si>
  <si>
    <t>Приливи повезани са одливима по основу одобравања промотивних кредита</t>
  </si>
  <si>
    <t>Остали приливи</t>
  </si>
  <si>
    <t>Средство обезбеђења задовољава услове за укључивање у заштитни слој ликвидности</t>
  </si>
  <si>
    <t>1.2.1.1.1.1</t>
  </si>
  <si>
    <t xml:space="preserve">         од тога средства обезбеђења која испуњавају оперативне услове за укључивање у ликвидну активу</t>
  </si>
  <si>
    <t>1.2.1.1.2.1</t>
  </si>
  <si>
    <t>1.2.1.1.3.1</t>
  </si>
  <si>
    <t>1.2.1.1.4.1</t>
  </si>
  <si>
    <t>1.2.1.1.5.1</t>
  </si>
  <si>
    <t>1.2.1.1.6.1</t>
  </si>
  <si>
    <t>1.2.1.1.7.1</t>
  </si>
  <si>
    <t>Средство обезбеђења служи за покриће кратке позиције</t>
  </si>
  <si>
    <t>Средство обезбеђења не задовољава услове за укључивање у ликвидну активу</t>
  </si>
  <si>
    <t xml:space="preserve">    Средство обезбеђења је инструмент капитала који не задовољава услове за укључивање у заштитни слој ликвидности</t>
  </si>
  <si>
    <t xml:space="preserve">    Остала средства обезбеђења која не задовољавају услове за укључивање у заштитни слој ликвидности</t>
  </si>
  <si>
    <t>1.2.2.1.1</t>
  </si>
  <si>
    <t>1.2.2.1.1.1</t>
  </si>
  <si>
    <t>1.2.2.1.2.</t>
  </si>
  <si>
    <t xml:space="preserve">     Средство обезбеђења је ликвидна актива првог реда у виду покривених обвезница изразито високог квалитета</t>
  </si>
  <si>
    <t>1.2.2.1.2.1</t>
  </si>
  <si>
    <t>1.2.2.1.3.</t>
  </si>
  <si>
    <t>1.2.2.1.3.1</t>
  </si>
  <si>
    <t>1.2.2.1.4.</t>
  </si>
  <si>
    <t>1.2.2.1.4.1</t>
  </si>
  <si>
    <t>1.2.2.1.5.</t>
  </si>
  <si>
    <t>1.2.2.1.5.1</t>
  </si>
  <si>
    <t>1.2.2.1.6.</t>
  </si>
  <si>
    <t>1.2.2.1.6.1</t>
  </si>
  <si>
    <t>1.2.2.1.7.</t>
  </si>
  <si>
    <t>1.2.2.1.7.1</t>
  </si>
  <si>
    <t>1.2.2.3.1</t>
  </si>
  <si>
    <t>1.2.2.3.2.</t>
  </si>
  <si>
    <t>Средство обезбеђења је инструмент капитала који не задовољава услове за укључивање у заштитни слој ликвидности</t>
  </si>
  <si>
    <t>1.2.2.3.3.</t>
  </si>
  <si>
    <t>Остала средства обезбеђења која не задовољавају услове за укључивање у заштитни слој ликвидности</t>
  </si>
  <si>
    <t>Разлика између прилива и одлива насталих по основу трансакција у државама у којима постоје препреке у погледу слободног преноса ликвидних средстава или између прилива и одлива ликвидних средстава у неконвертибилној валути</t>
  </si>
  <si>
    <t xml:space="preserve">2. </t>
  </si>
  <si>
    <t xml:space="preserve">3. </t>
  </si>
  <si>
    <t>Приливи ликвидних средстава унутар групе којој банка припада, код којих је друга уговорна страна њено матично друштво, њено подређено друштво или подређено друштво њеног матичног друштва</t>
  </si>
  <si>
    <t>Од чега: Потраживања од клијената који нису лица у финансијском сектору</t>
  </si>
  <si>
    <t>Од чега: Потраживања од лица у финансијском сектору</t>
  </si>
  <si>
    <t>Од чега: Потраживања по основу хартија од вредности којe доспевају у наредних 30 календарских дана</t>
  </si>
  <si>
    <t xml:space="preserve">3.5. </t>
  </si>
  <si>
    <t>Од чега: Други приливи ликвидних средстава</t>
  </si>
  <si>
    <t xml:space="preserve">3.6. </t>
  </si>
  <si>
    <t>4.1.</t>
  </si>
  <si>
    <t>4.2.</t>
  </si>
  <si>
    <t>4.3.</t>
  </si>
  <si>
    <t>4.4.</t>
  </si>
  <si>
    <t>4.5.</t>
  </si>
  <si>
    <t>ИЗВЕШТАЈ О ОБРАЧУНУ ПОКАЗАТЕЉА ПОКРИЋА ЛИКВИДНОМ АКТИВОМ</t>
  </si>
  <si>
    <t>Вредност/ Проценат</t>
  </si>
  <si>
    <t>Број</t>
  </si>
  <si>
    <t>ОБРАЧУН ПОКАЗАТЕЉА</t>
  </si>
  <si>
    <t>Заштитни слој ликвидности</t>
  </si>
  <si>
    <t>Нето одливи ликвидних средстава</t>
  </si>
  <si>
    <t>Показатељ покрића ликвидном активом (%)</t>
  </si>
  <si>
    <t>Неприлагођен износ ликвидне активе првог реда, без покривених обвезница изразито високог квалитета</t>
  </si>
  <si>
    <t>Одливи ликвидних средстава у наредних 30 календарских дана у виду средстава обезбеђења у облику ликвидне активе првог реда без покривених обвезница изразито високог квалитета</t>
  </si>
  <si>
    <r>
      <t>1.2</t>
    </r>
    <r>
      <rPr>
        <sz val="10"/>
        <rFont val="Calibri"/>
        <family val="2"/>
        <scheme val="minor"/>
      </rPr>
      <t>.4</t>
    </r>
    <r>
      <rPr>
        <sz val="10"/>
        <rFont val="Calibri"/>
        <family val="2"/>
        <charset val="238"/>
        <scheme val="minor"/>
      </rPr>
      <t>.</t>
    </r>
  </si>
  <si>
    <t>Приливи ликвидних средстава у наредних 30 календарских дана у виду средстава обезбеђења у облику ликвидне активе првог реда без покривених обвезница изразито високог квалитета</t>
  </si>
  <si>
    <r>
      <t>1.2.</t>
    </r>
    <r>
      <rPr>
        <sz val="10"/>
        <rFont val="Calibri"/>
        <family val="2"/>
        <scheme val="minor"/>
      </rPr>
      <t>6</t>
    </r>
    <r>
      <rPr>
        <sz val="10"/>
        <rFont val="Calibri"/>
        <family val="2"/>
        <charset val="238"/>
        <scheme val="minor"/>
      </rPr>
      <t>.</t>
    </r>
  </si>
  <si>
    <t xml:space="preserve">Одливи готовине у обезбеђеним трансакцијама у наредних 30 календарских дана </t>
  </si>
  <si>
    <r>
      <t>1.2.</t>
    </r>
    <r>
      <rPr>
        <sz val="10"/>
        <rFont val="Calibri"/>
        <family val="2"/>
        <scheme val="minor"/>
      </rPr>
      <t>7</t>
    </r>
    <r>
      <rPr>
        <sz val="10"/>
        <rFont val="Calibri"/>
        <family val="2"/>
        <charset val="238"/>
        <scheme val="minor"/>
      </rPr>
      <t>.</t>
    </r>
  </si>
  <si>
    <t xml:space="preserve">Приливи готовине у обезбеђеним трансакцијама у наредних 30 календарских дана </t>
  </si>
  <si>
    <r>
      <t>1.2.</t>
    </r>
    <r>
      <rPr>
        <sz val="10"/>
        <rFont val="Calibri"/>
        <family val="2"/>
        <scheme val="minor"/>
      </rPr>
      <t>8</t>
    </r>
    <r>
      <rPr>
        <sz val="10"/>
        <rFont val="Calibri"/>
        <family val="2"/>
        <charset val="238"/>
        <scheme val="minor"/>
      </rPr>
      <t>.</t>
    </r>
  </si>
  <si>
    <r>
      <t>1.2.</t>
    </r>
    <r>
      <rPr>
        <sz val="10"/>
        <rFont val="Calibri"/>
        <family val="2"/>
        <scheme val="minor"/>
      </rPr>
      <t>9</t>
    </r>
    <r>
      <rPr>
        <sz val="10"/>
        <rFont val="Calibri"/>
        <family val="2"/>
        <charset val="238"/>
        <scheme val="minor"/>
      </rPr>
      <t>.</t>
    </r>
  </si>
  <si>
    <t>Неприлагођен износ ликвидне активе првог реда у виду покривених обвезница изразито високог квалитета</t>
  </si>
  <si>
    <r>
      <t>1.2.</t>
    </r>
    <r>
      <rPr>
        <sz val="10"/>
        <rFont val="Calibri"/>
        <family val="2"/>
        <scheme val="minor"/>
      </rPr>
      <t>10.</t>
    </r>
  </si>
  <si>
    <t xml:space="preserve">Одливи ликвидних средстава у наредних 30 календарских дана у виду средстава обезбеђења у облику покривених обвезница изразито високог квалитета које задовољавају услове за укључивање у ликвидну активу првог реда </t>
  </si>
  <si>
    <r>
      <t>1.2.</t>
    </r>
    <r>
      <rPr>
        <sz val="10"/>
        <rFont val="Calibri"/>
        <family val="2"/>
        <scheme val="minor"/>
      </rPr>
      <t>12.</t>
    </r>
  </si>
  <si>
    <t xml:space="preserve">Приливи ликвидних средстава у наредних 30 календарских дана у виду средстава обезбеђења у облику покривених обвезница изразито високог квалитета које задовољавају услове за укључивање у ликвидну активу првог реда </t>
  </si>
  <si>
    <t>1.2.15.</t>
  </si>
  <si>
    <t>1.2.16.</t>
  </si>
  <si>
    <t xml:space="preserve">Неприлагођен износ ликвидне активе другог А реда </t>
  </si>
  <si>
    <t>Одливи ликвидних средстава у наредних 30 календарских дана у виду средстава обезбеђења у облику ликвидне активе другог А реда</t>
  </si>
  <si>
    <t>Приливи ликвидних средстава у наредних 30 календарских дана у виду средстава обезбеђења у облику ликвидне активе другог А реда</t>
  </si>
  <si>
    <t>1.2.23.</t>
  </si>
  <si>
    <t>1.2.24.</t>
  </si>
  <si>
    <t xml:space="preserve">Неприлагођен износ ликвидне активе другог Б реда </t>
  </si>
  <si>
    <t xml:space="preserve">Одливи ликвидних средстава у наредних 30 календарских дана у виду средстава обезбеђења у облику ликвидне активе другог Б реда  </t>
  </si>
  <si>
    <t>Приливи ликвидних средстава у наредних 30 календарских дана у виду средстава обезбеђења у облику ликвидне активе другог Б реда</t>
  </si>
  <si>
    <t>Вишак ликвидне активе</t>
  </si>
  <si>
    <t>ЗАШТИТНИ СЛОЈ ЛИКВИДНОСТИ</t>
  </si>
  <si>
    <t>Укупни одливи ликвидних средстава</t>
  </si>
  <si>
    <t>Приливи ликвидних средстава изузети при обрачуну ограничења</t>
  </si>
  <si>
    <t>Приливи ликвидних средстава на које се примењује ограничење од 75%</t>
  </si>
  <si>
    <t>Приливи изузети при обрачуну ограничења, који се укључују у обрачун нето одлива ликвидних средстава</t>
  </si>
  <si>
    <t>Приливи на које се примењује ограничење од 75%, који се укључују у обрачун нето одлива ликвидних средстава</t>
  </si>
  <si>
    <t>НЕТО ОДЛИВИ ЛИКВИДНИХ СРЕДСТАВА</t>
  </si>
  <si>
    <t>Централизовано регулисано депоновање средстава</t>
  </si>
  <si>
    <t>Показатељ нето стабилних извора финансирања (%)</t>
  </si>
  <si>
    <t>Показатељ нето стабилних извора финансирања пре покрића елементима који обезбеђују стабилно финансирање у другој валути (%)*</t>
  </si>
  <si>
    <t>Износ елемената који обезбеђују стабилно финансирање у еврима који служи за покриће недостајућег износа елемената који обезбеђују стабилно финансирање у динарима**</t>
  </si>
  <si>
    <t>6.</t>
  </si>
  <si>
    <t>Показатељ нето стабилних извора финансирања након покрића елементима који обезбеђују стабилно финансирање у другој валути (%)***</t>
  </si>
  <si>
    <t xml:space="preserve">90% вредности осталих некотираних хартија од вредности чији је издавалац Република Србија </t>
  </si>
  <si>
    <t>Резерве код централних банака</t>
  </si>
  <si>
    <t>Изложености према Републици Србији</t>
  </si>
  <si>
    <t xml:space="preserve">Изложености према јавним административним телима у Републици Србији </t>
  </si>
  <si>
    <t>Изложености према јавним административним телима у државама чланицама Европске уније којима одговара најмањe ниво кредитног квалитета 1</t>
  </si>
  <si>
    <t>Изложености према државама којима одговара најмањe ниво кредитног квалитета 1</t>
  </si>
  <si>
    <t>Изложености према територијалним аутономијама и јединицама локалне самоуправе у државама којима одговара најмање ниво кредитног квалитета 1</t>
  </si>
  <si>
    <t>Изложеност према територијалним аутономијама, јединицама локалне самоуправе и јавним административним телима из Републике Србије којима се додељује пондер кредитног ризика 20%</t>
  </si>
  <si>
    <t>1.1.4.3.1.</t>
  </si>
  <si>
    <t>1.1.4.3.2.</t>
  </si>
  <si>
    <t>1.1.4.2.</t>
  </si>
  <si>
    <t>1.1.4.3.</t>
  </si>
  <si>
    <t>1.1.5.3.</t>
  </si>
  <si>
    <t>1.1.5.4.</t>
  </si>
  <si>
    <t>1.1.5.5.</t>
  </si>
  <si>
    <t>1.1.5.6.</t>
  </si>
  <si>
    <t>1.1.5.6.1.</t>
  </si>
  <si>
    <t>1.1.5.6.2.</t>
  </si>
  <si>
    <t>1.1.5.7.</t>
  </si>
  <si>
    <t>1.1.5.8.</t>
  </si>
  <si>
    <t>1.1.5.9.</t>
  </si>
  <si>
    <t>1.1.5.10.1.</t>
  </si>
  <si>
    <t>1.1.5.10.2.</t>
  </si>
  <si>
    <t>1.1.5.11.</t>
  </si>
  <si>
    <t>Интерно усклађивање позиција клијената</t>
  </si>
  <si>
    <t xml:space="preserve">1.1.6. </t>
  </si>
  <si>
    <t>1.1.6.1.</t>
  </si>
  <si>
    <t>1.1.6.1.1.</t>
  </si>
  <si>
    <t>1.1.6.1.2.</t>
  </si>
  <si>
    <t>1.1.6.1.3.</t>
  </si>
  <si>
    <t>1.1.6.1.4.</t>
  </si>
  <si>
    <t xml:space="preserve">1.1.6.1.5. </t>
  </si>
  <si>
    <t>1.1.6.1.6.</t>
  </si>
  <si>
    <t>1.1.6.2.</t>
  </si>
  <si>
    <t>1.1.6.2.1.</t>
  </si>
  <si>
    <t>1.1.6.2.2.</t>
  </si>
  <si>
    <t>1.1.6.2.3.</t>
  </si>
  <si>
    <t>1.1.6.2.3.1.</t>
  </si>
  <si>
    <t>1.1.6.2.3.2.</t>
  </si>
  <si>
    <t>1.1.6.2.4.</t>
  </si>
  <si>
    <t>1.1.6.2.5.</t>
  </si>
  <si>
    <t>1.1.6.2.6.</t>
  </si>
  <si>
    <t>1.1.6.2.7.</t>
  </si>
  <si>
    <t>1.1.7.1.</t>
  </si>
  <si>
    <t>1.1.7.2.</t>
  </si>
  <si>
    <t>1.1.7.3.</t>
  </si>
  <si>
    <t>1.1.7.4.</t>
  </si>
  <si>
    <t>1.1.7.5.</t>
  </si>
  <si>
    <t>1.1.7.6.</t>
  </si>
  <si>
    <t>1.1.7.7.</t>
  </si>
  <si>
    <t>1.1.7.8.</t>
  </si>
  <si>
    <t>1.1.8.2.</t>
  </si>
  <si>
    <t>1.1.8.5.</t>
  </si>
  <si>
    <t>8.1.</t>
  </si>
  <si>
    <t>8.2.</t>
  </si>
  <si>
    <t>8.3.</t>
  </si>
  <si>
    <t>8.4.</t>
  </si>
  <si>
    <t>8.5.</t>
  </si>
  <si>
    <t>8.6.</t>
  </si>
  <si>
    <t>8.8.</t>
  </si>
  <si>
    <t>8.9.</t>
  </si>
  <si>
    <t>1.1.5.2.</t>
  </si>
  <si>
    <t>Прописане стопе прилива</t>
  </si>
  <si>
    <t>Примењене стопе прилива</t>
  </si>
  <si>
    <r>
      <t xml:space="preserve">10 </t>
    </r>
    <r>
      <rPr>
        <sz val="11"/>
        <rFont val="Calibri"/>
        <family val="2"/>
        <scheme val="minor"/>
      </rPr>
      <t xml:space="preserve">= </t>
    </r>
    <r>
      <rPr>
        <sz val="11"/>
        <rFont val="Calibri"/>
        <family val="2"/>
        <charset val="238"/>
        <scheme val="minor"/>
      </rPr>
      <t>1*6</t>
    </r>
  </si>
  <si>
    <t>11 = 2*7</t>
  </si>
  <si>
    <r>
      <t xml:space="preserve">21 </t>
    </r>
    <r>
      <rPr>
        <sz val="11"/>
        <rFont val="Calibri"/>
        <family val="2"/>
        <scheme val="minor"/>
      </rPr>
      <t xml:space="preserve">= </t>
    </r>
    <r>
      <rPr>
        <sz val="11"/>
        <rFont val="Calibri"/>
        <family val="2"/>
        <charset val="238"/>
        <scheme val="minor"/>
      </rPr>
      <t>12*17</t>
    </r>
  </si>
  <si>
    <r>
      <t xml:space="preserve">22 </t>
    </r>
    <r>
      <rPr>
        <sz val="11"/>
        <rFont val="Calibri"/>
        <family val="2"/>
        <scheme val="minor"/>
      </rPr>
      <t xml:space="preserve">= </t>
    </r>
    <r>
      <rPr>
        <sz val="11"/>
        <rFont val="Calibri"/>
        <family val="2"/>
        <charset val="238"/>
        <scheme val="minor"/>
      </rPr>
      <t>13*18</t>
    </r>
  </si>
  <si>
    <t>Потраживања од клијената који нису лица у финансијском сектору ни централне банке</t>
  </si>
  <si>
    <t xml:space="preserve">Кредити са неодређеним уговорним роком доспећа </t>
  </si>
  <si>
    <t>1.2.1.1.1</t>
  </si>
  <si>
    <t>1.2.1.1.2.</t>
  </si>
  <si>
    <t>1.2.1.1.3.</t>
  </si>
  <si>
    <t>1.2.1.1.4.</t>
  </si>
  <si>
    <t>1.2.1.1.5.</t>
  </si>
  <si>
    <t>1.2.1.1.6.</t>
  </si>
  <si>
    <t>1.2.1.1.7.</t>
  </si>
  <si>
    <t>1.2.1.3.2.</t>
  </si>
  <si>
    <t xml:space="preserve">Прилагођен износ ликвидне активе првог реда у виду покривених обвезница изразито високог квалитета </t>
  </si>
  <si>
    <r>
      <t>1.2.1</t>
    </r>
    <r>
      <rPr>
        <sz val="10"/>
        <rFont val="Calibri"/>
        <family val="2"/>
        <scheme val="minor"/>
      </rPr>
      <t>4</t>
    </r>
    <r>
      <rPr>
        <sz val="10"/>
        <rFont val="Calibri"/>
        <family val="2"/>
        <charset val="238"/>
        <scheme val="minor"/>
      </rPr>
      <t>.</t>
    </r>
  </si>
  <si>
    <t>Прилагођен износ ликвидне активе другог А реда</t>
  </si>
  <si>
    <t>Прилагођен износ ликвидне активе другог Б реда</t>
  </si>
  <si>
    <t>1.2.17.</t>
  </si>
  <si>
    <t>1.2.18.</t>
  </si>
  <si>
    <t>1.2.19.</t>
  </si>
  <si>
    <t>1.2.20.</t>
  </si>
  <si>
    <t>1.2.21.</t>
  </si>
  <si>
    <t>1.2.22.</t>
  </si>
  <si>
    <t>1.2.25.</t>
  </si>
  <si>
    <t>1.2.26.</t>
  </si>
  <si>
    <t>1.2.27.</t>
  </si>
  <si>
    <t>1.2.28.</t>
  </si>
  <si>
    <t>Оперативни депозити положени код друге банке</t>
  </si>
  <si>
    <t>Кредитне линије одобрене другим лицима у финансијском сектору која су уређена одговарајућим прописима којима се уређује пословање тих лица и надзор над тим пословањем</t>
  </si>
  <si>
    <t>Линије за ликвидност одобрене другим лицима у финансијском сектору која су уређена одговарајућим прописима којима се уређује пословање тих лица и надзор над тим пословањем</t>
  </si>
  <si>
    <t>Кредитне линије одобрене другим клијентима који су лица у финансијском сектору</t>
  </si>
  <si>
    <t xml:space="preserve"> Линије за ликвидност одобрене другим клијентима који су лица у финансијском сектору</t>
  </si>
  <si>
    <t>Средство обезбеђења је ликвидна актива другог Б реда у виду покривених обвезница високог квалитета</t>
  </si>
  <si>
    <t>Готовина у благајни, средства на текућем рачуну, злато и други племенити метали</t>
  </si>
  <si>
    <t xml:space="preserve">          Телефон за контакт:                                                                                                                                                                                                                                                  </t>
  </si>
  <si>
    <t xml:space="preserve">                    Извештај сачинио/-ла</t>
  </si>
  <si>
    <t>Износ/тржишна вредност</t>
  </si>
  <si>
    <r>
      <t xml:space="preserve">Од тога износ издвојене динарске обавезне резерве изнад обрачунатог износа динарске обавезне резерве банке </t>
    </r>
    <r>
      <rPr>
        <i/>
        <sz val="11"/>
        <rFont val="Calibri"/>
        <family val="2"/>
        <scheme val="minor"/>
      </rPr>
      <t>код Народне банке Србије</t>
    </r>
  </si>
  <si>
    <r>
      <t xml:space="preserve">Од тога износ издвојене девизне обавезне резерве изнад обрачунатог износа девизне обавезне резерве банке </t>
    </r>
    <r>
      <rPr>
        <i/>
        <sz val="11"/>
        <rFont val="Calibri"/>
        <family val="2"/>
        <scheme val="minor"/>
      </rPr>
      <t>код Народне банке Србије</t>
    </r>
  </si>
  <si>
    <t>Од тога износ депозита вишкова ликвидних средстава код Народне банке Србије</t>
  </si>
  <si>
    <t>Од тога резерве које подређено друштво држи код централне банке</t>
  </si>
  <si>
    <t>Од тога обезбеђено гаранцијама централних банака</t>
  </si>
  <si>
    <t>Од тога обезбеђено гаранцијама Републике Србије</t>
  </si>
  <si>
    <t>Изложености према територијалним аутономијама и јединицама локалне самоуправе у Републици Србији</t>
  </si>
  <si>
    <t>Прилог 15а</t>
  </si>
  <si>
    <t>Од тога обезбеђено гаранцијама територијалних аутономија и јединица локалне самоуправе у Републици Србији</t>
  </si>
  <si>
    <t xml:space="preserve">Од тога обезбеђено гаранцијама јавних административних тела у Републици Србији </t>
  </si>
  <si>
    <t>Од тога обезбеђено гаранцијама јавних административних тела у државама чланицама Европске уније којима одговара најмањe ниво кредитног квалитета 1</t>
  </si>
  <si>
    <t>Од тога обезбеђено гаранцијама држава којима одговара најмањe ниво кредитног квалитета 1</t>
  </si>
  <si>
    <t>Од тога обезбеђено гаранцијама територијалних аутономија и јединица локалне самоуправе у државама којима одговара најмање ниво кредитног квалитета 1</t>
  </si>
  <si>
    <t>Од тога износ средстава на рачунима код банака са кредитним рејтингом инвестиционог ранга</t>
  </si>
  <si>
    <t xml:space="preserve">Извештај сачинио/-ла: </t>
  </si>
  <si>
    <t>(имејл адреса)</t>
  </si>
  <si>
    <r>
      <t>Одливи по основу трансакција/депозита осим репо уговора, трансакција давања у зајам хартија од вредности или робе, трансакција кредитирања трговине хартијама од вредности, трансакција с правом додатног обезбеђења и своп уговора који подразумевају размену средстава обезбеђења која нису готовина (</t>
    </r>
    <r>
      <rPr>
        <b/>
        <i/>
        <sz val="11"/>
        <rFont val="Calibri"/>
        <family val="2"/>
        <scheme val="minor"/>
      </rPr>
      <t>collateral swaps</t>
    </r>
    <r>
      <rPr>
        <b/>
        <sz val="11"/>
        <rFont val="Calibri"/>
        <family val="2"/>
        <scheme val="minor"/>
      </rPr>
      <t>)</t>
    </r>
  </si>
  <si>
    <t xml:space="preserve">Депозити који су отказани с преосталим роком доспећа краћим од 30 календарских дана  </t>
  </si>
  <si>
    <t>Осигурани код АОД</t>
  </si>
  <si>
    <t>Нису осигурани код АОД</t>
  </si>
  <si>
    <t>Депозити клијената који нису лица у финансијском сектору који се држе за остале сврхе у оквиру успостављеног пословног односа с банком</t>
  </si>
  <si>
    <t xml:space="preserve">Кратка продаја покривена постојећом обезбеђеном трансакцијом финансирања хартијама од вредности </t>
  </si>
  <si>
    <t>Остале кратке позиције</t>
  </si>
  <si>
    <t>Неопозиве и условно опозиве кредитне линије и линије за ликвидност</t>
  </si>
  <si>
    <t xml:space="preserve">   Који се одобравају физичким лицима или малим и средњим предузећима</t>
  </si>
  <si>
    <t xml:space="preserve">   Који се одобравају клијентима који нису лица у финансијском сектору осим физичким лицима и малим или средњим предузећима</t>
  </si>
  <si>
    <t>Линије за ликвидност одобрене друштву за секјуритизацију осим оних из позиције 1.1.6.2.3.1.</t>
  </si>
  <si>
    <t xml:space="preserve">  Који се одобравају клијентима који нису лица у финансијском сектору осим физичким лицима и малим или средњим предузећима</t>
  </si>
  <si>
    <t>Ванбилансне ставке повезане с финансирањем трговине</t>
  </si>
  <si>
    <t>Од тога средства обезбеђења која испуњавају оперативне услове за укључивање у ликвидну активу</t>
  </si>
  <si>
    <t>Од тога обезбеђено ликвидном активом другог Б реда која испуњава оперативне услове за укључивање у ликвидну активу</t>
  </si>
  <si>
    <t>Средство обезбеђења је ликвидна актива другог Б реда  (хартије од вредности обезбеђене имовином – стамбени и ауто кредити)</t>
  </si>
  <si>
    <r>
      <t>Укупан износ одлива по основу своп уговора који подразумевају размену средстава обезбеђења која нису готовина (</t>
    </r>
    <r>
      <rPr>
        <b/>
        <i/>
        <sz val="11"/>
        <rFont val="Calibri"/>
        <family val="2"/>
        <scheme val="minor"/>
      </rPr>
      <t>collateral swaps</t>
    </r>
    <r>
      <rPr>
        <b/>
        <sz val="11"/>
        <rFont val="Calibri"/>
        <family val="2"/>
        <scheme val="minor"/>
      </rPr>
      <t>)</t>
    </r>
  </si>
  <si>
    <t>Средство обезбеђења је ликвидна актива другог Б реда (хартије од вредности обезбеђене имовином – комерцијални кредити, уговори о лизингу и кредитне линије одобрени привредним друштвима, као и кредити и кредитне линије одобрени физичким лицима)</t>
  </si>
  <si>
    <t>Дужничке хартије од вредности које се продају искључиво физичким лицима у сврхе које нису намењене њиховој пословној или другој комерцијалној делатности и држе се на њиховим рачунима с преосталим роком доспећа краћим од 30 календарских дана</t>
  </si>
  <si>
    <t>Одливи ликвидних средстава који се нетирају с повезаним приливима ликвидних средстава</t>
  </si>
  <si>
    <t xml:space="preserve">  Од чега: одливи по основу репо уговора, трансакција давања у зајам хартија од вредности или робе, трансакција кредитирања трговине хартијама од вредности и трансакција с правом додатног обезбеђења</t>
  </si>
  <si>
    <t xml:space="preserve">  Oд чега: кредитне линије код којих се не примењују ниже стопе одлива</t>
  </si>
  <si>
    <t xml:space="preserve">  Од чега: по основу трансакција с лицима у финансијском сектору</t>
  </si>
  <si>
    <t xml:space="preserve">  Од чега: по основу трансакција с лицима која нису у финансијском сектору</t>
  </si>
  <si>
    <t xml:space="preserve">  Oд чега: линије за ликвидност код којих се не примењују ниже стопе одлива</t>
  </si>
  <si>
    <t xml:space="preserve">  Oд чега: оперативни депозити</t>
  </si>
  <si>
    <t xml:space="preserve">   Oд чега: вишак оперативних депозита који се третирају као неоперативни </t>
  </si>
  <si>
    <t xml:space="preserve">  Oд чега: неоперативни депозити</t>
  </si>
  <si>
    <t xml:space="preserve">  Oд чега: обавезе по основу дужничких хартија од вредности, осим оних које се могу третирати као депозит физичког лица</t>
  </si>
  <si>
    <r>
      <t>Репо уговори, трансакције давања у зајам хартија од вредности или робе, трансакције кредитирања трговине хартијама од вредности и своп уговори који подразумевају размену средстава обезбеђења која нису готовина (</t>
    </r>
    <r>
      <rPr>
        <b/>
        <i/>
        <sz val="11"/>
        <rFont val="Calibri"/>
        <family val="2"/>
        <scheme val="minor"/>
      </rPr>
      <t>collateral swaps</t>
    </r>
    <r>
      <rPr>
        <b/>
        <sz val="11"/>
        <rFont val="Calibri"/>
        <family val="2"/>
        <scheme val="minor"/>
      </rPr>
      <t>) који су изузети од примене тачке 40. ст. 2. и 3. Одлуке о управљању ризиком ликвидности банке</t>
    </r>
  </si>
  <si>
    <t xml:space="preserve">  Oд чега: средство обезбеђења је ликвидна актива првог реда осим покривених обвезница изразито високог квалитета</t>
  </si>
  <si>
    <t xml:space="preserve">  Од чега: средство обезбеђења је ликвидна актива првог реда у виду покривених обвезница изразито високог квалитета</t>
  </si>
  <si>
    <t xml:space="preserve">  Од чега: средство обезбеђења је ликвидна актива другог А реда </t>
  </si>
  <si>
    <t xml:space="preserve">  Од чега: средство обезбеђења је ликвидна актива другог Б реда</t>
  </si>
  <si>
    <t xml:space="preserve">  Од чега: средство обезбеђења није ликвидна актива</t>
  </si>
  <si>
    <t>(телефон за контакт)</t>
  </si>
  <si>
    <t>Изложености по основу хартија од вредности обезбеђених имовином (комерцијални кредити, уговори о лизингу и кредитне линије одобрени привредним друштвима, као и кредити и кредитне линије одобрени физичким лицима)</t>
  </si>
  <si>
    <t xml:space="preserve">Са ограничењем од 75% </t>
  </si>
  <si>
    <t xml:space="preserve">Без ограничења </t>
  </si>
  <si>
    <t>Са ограничењем од 75%</t>
  </si>
  <si>
    <r>
      <t xml:space="preserve">Приливи по основу трансакција/депозита осим </t>
    </r>
    <r>
      <rPr>
        <b/>
        <i/>
        <sz val="11"/>
        <rFont val="Calibri"/>
        <family val="2"/>
        <scheme val="minor"/>
      </rPr>
      <t>reverse</t>
    </r>
    <r>
      <rPr>
        <b/>
        <sz val="11"/>
        <rFont val="Calibri"/>
        <family val="2"/>
        <scheme val="minor"/>
      </rPr>
      <t xml:space="preserve"> репо уговора, трансакција узимања у зајам хартија од вредности или робе, трансакција кредитирања трговине хартијама од вредности, трансакција с правом додатног обезбеђења и своп уговора који подразумевају размену средстава обезбеђења која нису готовина (</t>
    </r>
    <r>
      <rPr>
        <b/>
        <i/>
        <sz val="11"/>
        <rFont val="Calibri"/>
        <family val="2"/>
        <scheme val="minor"/>
      </rPr>
      <t>collateral swaps</t>
    </r>
    <r>
      <rPr>
        <b/>
        <sz val="11"/>
        <rFont val="Calibri"/>
        <family val="2"/>
        <scheme val="minor"/>
      </rPr>
      <t>)</t>
    </r>
  </si>
  <si>
    <t>Потраживања од физичких лица</t>
  </si>
  <si>
    <t>Потраживања oд привредних друштава која нису лица у финансијском сектору</t>
  </si>
  <si>
    <t xml:space="preserve">Потраживања од држава, територијалних аутономија, јединица локалне самоуправе, јавних административних тела и међународних развојних банка </t>
  </si>
  <si>
    <t>Потраживања од других правних лица која нису лица у финансијском сектору</t>
  </si>
  <si>
    <t>Потраживања од централних банака</t>
  </si>
  <si>
    <t>Потраживања од лица у финансијском сектору</t>
  </si>
  <si>
    <t>Приливи по основу неповучених кредитних линија или линија за ликвидност које је банци одобрило матично друштво, подређено друштво или подређено друштво матичног друштва банке, уз претходну сагласност Народне банке Србије за примену више стопе прилива на износ тих неповучених кредитних линија или линија за ликвидност</t>
  </si>
  <si>
    <t xml:space="preserve">         Од тога средства обезбеђења која испуњавају оперативне услове за укључивање у ликвидну активу</t>
  </si>
  <si>
    <t>Средство обезбеђења је ликвидна актива другог Б реда (хартије од вредности обезбеђене имовином – стамбени и ауто кредити)</t>
  </si>
  <si>
    <t>"Мargin loans" – средство обезбеђења не задовољава услове за укључивање у заштитни слој ликвидности</t>
  </si>
  <si>
    <t>Приливи нетирани с повезаним одливима који нису укључени у обрачун прилива ликвидних средстава</t>
  </si>
  <si>
    <t>Од чега приливи по основу неповучених кредитних линија или линија за ликвидност које је банци одобрило матично друштво, подређено друштво или подређено друштво матичног друштва банке када  Народна банка Србије није дала сагласност за примену више стопе прилива на износ неповучених кредитних линија или линија за ликвидност</t>
  </si>
  <si>
    <r>
      <rPr>
        <b/>
        <i/>
        <sz val="11"/>
        <rFont val="Calibri"/>
        <family val="2"/>
        <scheme val="minor"/>
      </rPr>
      <t>Reverse</t>
    </r>
    <r>
      <rPr>
        <b/>
        <sz val="11"/>
        <rFont val="Calibri"/>
        <family val="2"/>
        <scheme val="minor"/>
      </rPr>
      <t xml:space="preserve"> репо уговори, трансакције узимања у зајам хартија од вредности или робе, трансакције кредитирања трговине хартијама од вредности и своп уговори који подразумевају размену средстава обезбеђења која нису готовина (</t>
    </r>
    <r>
      <rPr>
        <b/>
        <i/>
        <sz val="11"/>
        <rFont val="Calibri"/>
        <family val="2"/>
        <scheme val="minor"/>
      </rPr>
      <t>collateral swaps</t>
    </r>
    <r>
      <rPr>
        <b/>
        <sz val="11"/>
        <rFont val="Calibri"/>
        <family val="2"/>
        <scheme val="minor"/>
      </rPr>
      <t>) који су изузети од примене тачке 40. ст. 2. и 3. Одлуке о управљању ризиком ликвидности банке</t>
    </r>
  </si>
  <si>
    <t xml:space="preserve">  Од чега: средство обезбеђења је ликвидна актива првог реда осим покривених обвезница изразито високог квалитета</t>
  </si>
  <si>
    <r>
      <t xml:space="preserve">Ликвидна вредност примљене ликвидне активе првог реда без покривених обвезница изразито високог квалитета у своп уговорима који подразумевају размену средстава обезбеђења која нису готовина </t>
    </r>
    <r>
      <rPr>
        <i/>
        <sz val="11"/>
        <rFont val="Calibri"/>
        <family val="2"/>
        <scheme val="minor"/>
      </rPr>
      <t>(collateral swaps</t>
    </r>
    <r>
      <rPr>
        <sz val="11"/>
        <rFont val="Calibri"/>
        <family val="2"/>
        <scheme val="minor"/>
      </rPr>
      <t xml:space="preserve">) и који доспевају у наредних 30 календарских дана </t>
    </r>
  </si>
  <si>
    <r>
      <t>Ликвидна вредност дате ликвидне активе првог реда без покривених обвезница изразито високог квалитета у своп уговорима који подразумевају размену средстава обезбеђења која нису готовина (</t>
    </r>
    <r>
      <rPr>
        <i/>
        <sz val="11"/>
        <rFont val="Calibri"/>
        <family val="2"/>
        <scheme val="minor"/>
      </rPr>
      <t>collateral swaps</t>
    </r>
    <r>
      <rPr>
        <sz val="11"/>
        <rFont val="Calibri"/>
        <family val="2"/>
        <charset val="238"/>
        <scheme val="minor"/>
      </rPr>
      <t xml:space="preserve">) и који доспевају у наредних 30 календарских дана </t>
    </r>
  </si>
  <si>
    <r>
      <t>Ликвидна вредност примљене ликвидне активе првог реда у виду покривених обвезница изразито високог квалитета у своп уговорима који подразумевају размену средстава обезбеђења која нису готовина (</t>
    </r>
    <r>
      <rPr>
        <i/>
        <sz val="11"/>
        <rFont val="Calibri"/>
        <family val="2"/>
        <scheme val="minor"/>
      </rPr>
      <t>collateral swaps</t>
    </r>
    <r>
      <rPr>
        <sz val="11"/>
        <rFont val="Calibri"/>
        <family val="2"/>
        <charset val="238"/>
        <scheme val="minor"/>
      </rPr>
      <t xml:space="preserve">) и који доспевају у наредних 30 календарских дана </t>
    </r>
  </si>
  <si>
    <r>
      <t>Ликвидна вредност дате ликвидне активе првог реда у виду покривених обвезница изразито високог квалитета у своп уговорима који подразумевају размену средстава обезбеђења која нису готовина (</t>
    </r>
    <r>
      <rPr>
        <i/>
        <sz val="11"/>
        <rFont val="Calibri"/>
        <family val="2"/>
        <scheme val="minor"/>
      </rPr>
      <t>collateral swaps</t>
    </r>
    <r>
      <rPr>
        <sz val="11"/>
        <rFont val="Calibri"/>
        <family val="2"/>
        <charset val="238"/>
        <scheme val="minor"/>
      </rPr>
      <t xml:space="preserve">) и који доспевају у наредних 30 календарских дана </t>
    </r>
  </si>
  <si>
    <r>
      <t>Ликвидна вредност примљене ликвидне активе другог А реда у своп уговорима који подразумевају размену средстава обезбеђења која нису готовина (</t>
    </r>
    <r>
      <rPr>
        <i/>
        <sz val="11"/>
        <rFont val="Calibri"/>
        <family val="2"/>
        <scheme val="minor"/>
      </rPr>
      <t>collateral swaps</t>
    </r>
    <r>
      <rPr>
        <sz val="11"/>
        <rFont val="Calibri"/>
        <family val="2"/>
        <charset val="238"/>
        <scheme val="minor"/>
      </rPr>
      <t xml:space="preserve">) и који доспевају у наредних 30 календарских дана </t>
    </r>
  </si>
  <si>
    <r>
      <t>Ликвидна вредност дате ликвидне активе другог А реда у своп уговорима који подразумевају размену средстава обезбеђења која нису готовина (</t>
    </r>
    <r>
      <rPr>
        <i/>
        <sz val="11"/>
        <rFont val="Calibri"/>
        <family val="2"/>
        <scheme val="minor"/>
      </rPr>
      <t>collateral swaps</t>
    </r>
    <r>
      <rPr>
        <sz val="11"/>
        <rFont val="Calibri"/>
        <family val="2"/>
        <charset val="238"/>
        <scheme val="minor"/>
      </rPr>
      <t xml:space="preserve">) и који доспевају у наредних 30 календарских дана </t>
    </r>
  </si>
  <si>
    <r>
      <t>Ликвидна вредност примљене ликвидне активе другог Б реда у своп уговорима који подразумевају размену средстава обезбеђења која нису готовина (</t>
    </r>
    <r>
      <rPr>
        <i/>
        <sz val="11"/>
        <rFont val="Calibri"/>
        <family val="2"/>
        <scheme val="minor"/>
      </rPr>
      <t>collateral swaps</t>
    </r>
    <r>
      <rPr>
        <sz val="11"/>
        <rFont val="Calibri"/>
        <family val="2"/>
        <charset val="238"/>
        <scheme val="minor"/>
      </rPr>
      <t xml:space="preserve">) и који доспевају у наредних 30 календарских дана </t>
    </r>
  </si>
  <si>
    <r>
      <t>Ликвидна вредност дате ликвидне активе другог Б реда у своп уговорима који подразумевају размену средстава обезбеђења која нису готовина (</t>
    </r>
    <r>
      <rPr>
        <i/>
        <sz val="11"/>
        <rFont val="Calibri"/>
        <family val="2"/>
        <scheme val="minor"/>
      </rPr>
      <t>collateral swaps</t>
    </r>
    <r>
      <rPr>
        <sz val="11"/>
        <rFont val="Calibri"/>
        <family val="2"/>
        <charset val="238"/>
        <scheme val="minor"/>
      </rPr>
      <t xml:space="preserve">) и који доспевају у наредних 30 календарских дана </t>
    </r>
  </si>
  <si>
    <t xml:space="preserve">Број </t>
  </si>
  <si>
    <t>Преостала рочност &lt; 6 месеци или без утврђеног рока доспећа</t>
  </si>
  <si>
    <t>Преостала рочност ≥ 6 месеци &lt; 1 год.</t>
  </si>
  <si>
    <t>Преостала рочност ≥ 1 год.</t>
  </si>
  <si>
    <t xml:space="preserve">Од чега: обвезнице и остале дужничке хартије од вредности продате физичким лицима </t>
  </si>
  <si>
    <t>Од чега: са материјално значајном накнадом за превремено повлачење</t>
  </si>
  <si>
    <t>Без терета или под теретом у преосталом периоду краћем од 6 месеци</t>
  </si>
  <si>
    <t>Под теретом у преосталом периоду од 6 месеци или дужем, али краћем од годину дана</t>
  </si>
  <si>
    <t>Под теретом у преосталом периоду од годину дана или дужем</t>
  </si>
  <si>
    <t>Ликвидна актива првог реда на коју се примењује корективни фактор 0%</t>
  </si>
  <si>
    <t>Ликвидна актива првог реда на коју се примењује корективни фактор 5%</t>
  </si>
  <si>
    <t>Ликвидна актива првог реда на коју се примењује корективни фактор 7%</t>
  </si>
  <si>
    <t>Ликвидна актива првог реда на коју се примењује корективни фактор 12%</t>
  </si>
  <si>
    <t>Ликвидна актива другог А реда на коју се примењује корективни фактор 15%</t>
  </si>
  <si>
    <t>Ликвидна актива другог А реда на коју се примењује корективни фактор 20%</t>
  </si>
  <si>
    <t>Ликвидна актива другог Б реда по основу секјуритизованих позиција на које се примењује корективни фактор 25%</t>
  </si>
  <si>
    <t>Ликвидна актива другог Б реда на коју се примењује корективни фактор 30%</t>
  </si>
  <si>
    <t>Ликвидна актива другог Б реда на коју се примењује корективни фактор 35%</t>
  </si>
  <si>
    <t>Ликвидна актива другог Б реда на коју се примењује корективни фактор 40%</t>
  </si>
  <si>
    <t>Ликвидна актива другог Б реда на коју се примењује корективни фактор 50%</t>
  </si>
  <si>
    <t>Без терета или под теретом у преосталом периоду краћем од годину дана</t>
  </si>
  <si>
    <t>Ликвидна актива другог Б реда на коју се примењује корективни фактор 55%</t>
  </si>
  <si>
    <t>Потраживања по основу трансакција хартијама од вредности или робом с лицима у финансијском сектору</t>
  </si>
  <si>
    <t>Где као средство обезбеђења служи ликвидна актива првог реда на коју се примењује корективни фактор  0%</t>
  </si>
  <si>
    <t>Од чега: изложености обезбеђене хипотекама на стамбеним непокретностима</t>
  </si>
  <si>
    <t>Билансни производи повезани с финансирањем трговине</t>
  </si>
  <si>
    <t>Неопозиве и условно опозиве кредитне линије и линије за ликвидност у оквиру групе за које је Народна банка Србије одобрила примену нижег корективног фактора</t>
  </si>
  <si>
    <r>
      <rPr>
        <b/>
        <sz val="11"/>
        <rFont val="Calibri"/>
        <family val="2"/>
        <scheme val="minor"/>
      </rPr>
      <t>Напомена:</t>
    </r>
    <r>
      <rPr>
        <sz val="11"/>
        <rFont val="Calibri"/>
        <family val="2"/>
        <scheme val="minor"/>
      </rPr>
      <t xml:space="preserve"> Редови 4, 5. и 6. попуњавају се само за валуте РСД и ЕУР.</t>
    </r>
  </si>
  <si>
    <t xml:space="preserve">* У реду 4. приказује се показатељ нето стабилних извора финансирања у валутама РСД и ЕУР пре примене тачке 92. став 6. Одлуке о управљању ризиком ликвидности банке и једнак је износу из реда 3. овог обрасца.
</t>
  </si>
  <si>
    <t xml:space="preserve">** У реду 5. приказује се износ елемената који обезбеђују стабилно финансирање у еврима који служи за покриће недостајућег износа елемената који обезбеђују стабилно финансирање у динарима из тачке 92. став 6. Одлуке о управљању ризиком ликвидности банке, и то са позитивним предзнаком у делу извештаја који се односи на валуту динар и са негативним предзнаком у делу извештаја који се односи на валуту евро.
</t>
  </si>
  <si>
    <t xml:space="preserve">*** У реду 6. приказује се показатељ нето стабилних извора финансирања у валутама РСД и ЕУР након примене тачке 92. став 6. Одлуке о управљању ризиком ликвидности банке. </t>
  </si>
  <si>
    <r>
      <t xml:space="preserve">  </t>
    </r>
    <r>
      <rPr>
        <b/>
        <sz val="8"/>
        <rFont val="Arial"/>
        <family val="2"/>
      </rPr>
      <t>Образац  ППЛА-1</t>
    </r>
  </si>
  <si>
    <r>
      <t xml:space="preserve">са стањем на дан </t>
    </r>
    <r>
      <rPr>
        <b/>
        <u/>
        <sz val="8"/>
        <rFont val="Arial"/>
        <family val="2"/>
        <charset val="238"/>
      </rPr>
      <t xml:space="preserve">                 </t>
    </r>
    <r>
      <rPr>
        <b/>
        <sz val="8"/>
        <rFont val="Arial"/>
        <family val="2"/>
        <charset val="238"/>
      </rPr>
      <t>године</t>
    </r>
  </si>
  <si>
    <t>Новчанице и ковани новац у благајни</t>
  </si>
  <si>
    <r>
      <t>Изложености</t>
    </r>
    <r>
      <rPr>
        <b/>
        <sz val="11"/>
        <rFont val="Calibri"/>
        <family val="2"/>
        <scheme val="minor"/>
      </rPr>
      <t xml:space="preserve"> </t>
    </r>
    <r>
      <rPr>
        <sz val="11"/>
        <rFont val="Calibri"/>
        <family val="2"/>
        <scheme val="minor"/>
      </rPr>
      <t>према централним банкама</t>
    </r>
  </si>
  <si>
    <t>Изложености према другој држави или према централној банци државе која није чланица Европске уније, којима није додељен кредитни рејтинг коме одговара најмање ниво кредитног квалитета 1</t>
  </si>
  <si>
    <r>
      <t>Актива коју су издале банке које је основала</t>
    </r>
    <r>
      <rPr>
        <b/>
        <sz val="11"/>
        <rFont val="Calibri"/>
        <family val="2"/>
        <scheme val="minor"/>
      </rPr>
      <t xml:space="preserve"> </t>
    </r>
    <r>
      <rPr>
        <sz val="11"/>
        <rFont val="Calibri"/>
        <family val="2"/>
        <scheme val="minor"/>
      </rPr>
      <t>Република Србија, односно државе чланице Европске уније или територијалне аутономије или јединице локалне самоуправе из такве државе које имају законску обавезу да штите</t>
    </r>
    <r>
      <rPr>
        <b/>
        <sz val="11"/>
        <rFont val="Calibri"/>
        <family val="2"/>
        <scheme val="minor"/>
      </rPr>
      <t xml:space="preserve"> </t>
    </r>
    <r>
      <rPr>
        <sz val="11"/>
        <rFont val="Calibri"/>
        <family val="2"/>
        <scheme val="minor"/>
      </rPr>
      <t>економску основу и финансијску стабилност банке, као и актива коју су издале стране банке</t>
    </r>
    <r>
      <rPr>
        <b/>
        <sz val="11"/>
        <rFont val="Calibri"/>
        <family val="2"/>
        <scheme val="minor"/>
      </rPr>
      <t xml:space="preserve"> </t>
    </r>
    <r>
      <rPr>
        <sz val="11"/>
        <rFont val="Calibri"/>
        <family val="2"/>
        <scheme val="minor"/>
      </rPr>
      <t>које одобравају промотивне кредите</t>
    </r>
  </si>
  <si>
    <t>Изложености према међународним развојним банкама и међународним организацијама</t>
  </si>
  <si>
    <t>Изложеност према државама, територијалним аутономијама, јединицама локалне самоуправе, јавним административним телима из других држава или према централним банкама држава које нису чланице Европске уније, којима се додељује пондер кредитног ризика 20%</t>
  </si>
  <si>
    <r>
      <t xml:space="preserve">  </t>
    </r>
    <r>
      <rPr>
        <b/>
        <sz val="8"/>
        <rFont val="Arial"/>
        <family val="2"/>
      </rPr>
      <t>Образац  ППЛА-2</t>
    </r>
  </si>
  <si>
    <r>
      <t>Депозити који настају по основу кореспондентског банкарства или послова главног брокера (</t>
    </r>
    <r>
      <rPr>
        <i/>
        <sz val="11"/>
        <rFont val="Calibri"/>
        <family val="2"/>
        <scheme val="minor"/>
      </rPr>
      <t>prime brokerage</t>
    </r>
    <r>
      <rPr>
        <sz val="11"/>
        <rFont val="Calibri"/>
        <family val="2"/>
        <charset val="238"/>
        <scheme val="minor"/>
      </rPr>
      <t>)</t>
    </r>
  </si>
  <si>
    <r>
      <t>1.1.</t>
    </r>
    <r>
      <rPr>
        <b/>
        <sz val="11"/>
        <rFont val="Calibri"/>
        <family val="2"/>
        <scheme val="minor"/>
      </rPr>
      <t>5</t>
    </r>
    <r>
      <rPr>
        <b/>
        <sz val="11"/>
        <rFont val="Calibri"/>
        <family val="2"/>
        <charset val="238"/>
        <scheme val="minor"/>
      </rPr>
      <t>.</t>
    </r>
  </si>
  <si>
    <t>1.1.5.10.</t>
  </si>
  <si>
    <t>Одливи по основу репо уговора, трансакција давања у зајам хартија од вредности или робе, трансакција кредитирања трговине хартијама од вредности и трансакција с правом додатног обезбеђења</t>
  </si>
  <si>
    <r>
      <t xml:space="preserve">  </t>
    </r>
    <r>
      <rPr>
        <b/>
        <sz val="8"/>
        <rFont val="Arial"/>
        <family val="2"/>
      </rPr>
      <t>Образац  ППЛА-3</t>
    </r>
  </si>
  <si>
    <r>
      <t>Потраживања од клијената који нису лица у финансијск</t>
    </r>
    <r>
      <rPr>
        <sz val="11"/>
        <rFont val="Calibri"/>
        <family val="2"/>
        <scheme val="minor"/>
      </rPr>
      <t>ом сектору ни</t>
    </r>
    <r>
      <rPr>
        <sz val="11"/>
        <rFont val="Calibri"/>
        <family val="2"/>
        <charset val="238"/>
        <scheme val="minor"/>
      </rPr>
      <t xml:space="preserve"> централн</t>
    </r>
    <r>
      <rPr>
        <sz val="11"/>
        <rFont val="Calibri"/>
        <family val="2"/>
        <scheme val="minor"/>
      </rPr>
      <t>е банке осим потраживања по основу главнице</t>
    </r>
  </si>
  <si>
    <r>
      <t xml:space="preserve">Потраживања по основу </t>
    </r>
    <r>
      <rPr>
        <b/>
        <i/>
        <sz val="11"/>
        <rFont val="Calibri"/>
        <family val="2"/>
        <scheme val="minor"/>
      </rPr>
      <t>reverse</t>
    </r>
    <r>
      <rPr>
        <b/>
        <sz val="11"/>
        <rFont val="Calibri"/>
        <family val="2"/>
        <charset val="238"/>
        <scheme val="minor"/>
      </rPr>
      <t xml:space="preserve"> репо уговора, трансакција узимања у зајам хартија од вредности или робе, трансакција кредитирања трговине хартијама од вредност</t>
    </r>
    <r>
      <rPr>
        <b/>
        <sz val="11"/>
        <rFont val="Calibri"/>
        <family val="2"/>
        <scheme val="minor"/>
      </rPr>
      <t>и, као и трансакција с правом додатног обезбеђења</t>
    </r>
  </si>
  <si>
    <r>
      <t>Укупан износ прилива по основу своп уговора који подразумевају размену средстава обезбеђења која нису готовина (</t>
    </r>
    <r>
      <rPr>
        <b/>
        <i/>
        <sz val="11"/>
        <rFont val="Calibri"/>
        <family val="2"/>
        <scheme val="minor"/>
      </rPr>
      <t>collateral swaps</t>
    </r>
    <r>
      <rPr>
        <b/>
        <sz val="11"/>
        <rFont val="Calibri"/>
        <family val="2"/>
        <scheme val="minor"/>
      </rPr>
      <t>)</t>
    </r>
  </si>
  <si>
    <t>Од чега: Потраживања по основу reverse репо уговора, трансакција узимања у зајам хартија од вредности или робе, трансакција кредитирања трговине хартијама од вредности, као и трансакција с правом додатног обезбеђења</t>
  </si>
  <si>
    <r>
      <t xml:space="preserve">  </t>
    </r>
    <r>
      <rPr>
        <b/>
        <sz val="8"/>
        <rFont val="Arial"/>
        <family val="2"/>
      </rPr>
      <t>Образац  ППЛА-4</t>
    </r>
  </si>
  <si>
    <t xml:space="preserve">Прилагођени износ ликвидне активе првог реда без покривених обвезница изразито високог квалитета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</si>
</sst>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_ ;[Red]\-#,##0\ "/>
    <numFmt numFmtId="165" formatCode="0.0%"/>
    <numFmt numFmtId="166" formatCode="0.0"/>
  </numFmts>
  <fonts count="4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indexed="8"/>
      <name val="Calibri"/>
      <family val="2"/>
    </font>
    <font>
      <b/>
      <sz val="10"/>
      <name val="Arial"/>
      <family val="2"/>
    </font>
    <font>
      <sz val="11"/>
      <color theme="1"/>
      <name val="Calibri"/>
      <family val="2"/>
      <scheme val="minor"/>
    </font>
    <font>
      <sz val="10"/>
      <name val="Arial"/>
      <family val="2"/>
    </font>
    <font>
      <sz val="8"/>
      <name val="Arial"/>
      <family val="2"/>
    </font>
    <font>
      <sz val="10"/>
      <name val="Arial"/>
      <family val="2"/>
      <charset val="238"/>
    </font>
    <font>
      <b/>
      <sz val="12"/>
      <name val="Arial"/>
      <family val="2"/>
    </font>
    <font>
      <b/>
      <sz val="8"/>
      <name val="Arial"/>
      <family val="2"/>
    </font>
    <font>
      <sz val="10"/>
      <name val="Arial"/>
      <family val="2"/>
    </font>
    <font>
      <i/>
      <sz val="8"/>
      <name val="Arial"/>
      <family val="2"/>
    </font>
    <font>
      <sz val="11"/>
      <name val="Calibri"/>
      <family val="2"/>
      <scheme val="minor"/>
    </font>
    <font>
      <sz val="8"/>
      <name val="Calibri"/>
      <family val="2"/>
      <scheme val="minor"/>
    </font>
    <font>
      <sz val="10"/>
      <name val="Calibri"/>
      <family val="2"/>
      <scheme val="minor"/>
    </font>
    <font>
      <b/>
      <sz val="12"/>
      <name val="Calibri"/>
      <family val="2"/>
      <scheme val="minor"/>
    </font>
    <font>
      <i/>
      <sz val="11"/>
      <name val="Calibri"/>
      <family val="2"/>
      <scheme val="minor"/>
    </font>
    <font>
      <b/>
      <sz val="8"/>
      <name val="Calibri"/>
      <family val="2"/>
      <scheme val="minor"/>
    </font>
    <font>
      <sz val="12"/>
      <name val="Calibri"/>
      <family val="2"/>
      <scheme val="minor"/>
    </font>
    <font>
      <b/>
      <u/>
      <sz val="8"/>
      <name val="Calibri"/>
      <family val="2"/>
      <scheme val="minor"/>
    </font>
    <font>
      <b/>
      <sz val="11"/>
      <name val="Calibri"/>
      <family val="2"/>
      <scheme val="minor"/>
    </font>
    <font>
      <b/>
      <sz val="9"/>
      <name val="Calibri"/>
      <family val="2"/>
      <scheme val="minor"/>
    </font>
    <font>
      <b/>
      <sz val="10"/>
      <name val="Calibri"/>
      <family val="2"/>
      <scheme val="minor"/>
    </font>
    <font>
      <sz val="9"/>
      <name val="Calibri"/>
      <family val="2"/>
      <scheme val="minor"/>
    </font>
    <font>
      <i/>
      <sz val="9"/>
      <name val="Calibri"/>
      <family val="2"/>
      <scheme val="minor"/>
    </font>
    <font>
      <b/>
      <sz val="16"/>
      <name val="Calibri"/>
      <family val="2"/>
      <scheme val="minor"/>
    </font>
    <font>
      <b/>
      <i/>
      <sz val="14"/>
      <name val="Calibri"/>
      <family val="2"/>
      <scheme val="minor"/>
    </font>
    <font>
      <i/>
      <sz val="12"/>
      <name val="Calibri"/>
      <family val="2"/>
      <scheme val="minor"/>
    </font>
    <font>
      <i/>
      <sz val="8"/>
      <name val="Arial"/>
      <family val="2"/>
      <charset val="238"/>
    </font>
    <font>
      <b/>
      <sz val="8"/>
      <name val="Arial"/>
      <family val="2"/>
      <charset val="238"/>
    </font>
    <font>
      <b/>
      <u/>
      <sz val="8"/>
      <name val="Arial"/>
      <family val="2"/>
      <charset val="238"/>
    </font>
    <font>
      <sz val="11"/>
      <name val="Calibri"/>
      <family val="2"/>
      <charset val="238"/>
      <scheme val="minor"/>
    </font>
    <font>
      <i/>
      <sz val="11"/>
      <name val="Calibri"/>
      <family val="2"/>
      <charset val="238"/>
      <scheme val="minor"/>
    </font>
    <font>
      <b/>
      <i/>
      <sz val="11"/>
      <name val="Calibri"/>
      <family val="2"/>
      <charset val="238"/>
      <scheme val="minor"/>
    </font>
    <font>
      <b/>
      <i/>
      <sz val="11"/>
      <name val="Calibri"/>
      <family val="2"/>
      <scheme val="minor"/>
    </font>
    <font>
      <b/>
      <sz val="11"/>
      <name val="Calibri"/>
      <family val="2"/>
      <charset val="238"/>
      <scheme val="minor"/>
    </font>
    <font>
      <sz val="10"/>
      <name val="Calibri"/>
      <family val="2"/>
      <charset val="238"/>
      <scheme val="minor"/>
    </font>
    <font>
      <b/>
      <sz val="10"/>
      <name val="Calibri"/>
      <family val="2"/>
      <charset val="238"/>
      <scheme val="minor"/>
    </font>
    <font>
      <b/>
      <sz val="9"/>
      <name val="Calibri"/>
      <family val="2"/>
      <charset val="238"/>
      <scheme val="minor"/>
    </font>
    <font>
      <sz val="9"/>
      <name val="Calibri"/>
      <family val="2"/>
      <charset val="238"/>
      <scheme val="minor"/>
    </font>
    <font>
      <sz val="8"/>
      <name val="Arial"/>
      <family val="2"/>
      <charset val="238"/>
    </font>
    <font>
      <strike/>
      <sz val="11"/>
      <name val="Calibri"/>
      <family val="2"/>
      <scheme val="minor"/>
    </font>
    <font>
      <b/>
      <sz val="12"/>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indexed="65"/>
        <bgColor indexed="64"/>
      </patternFill>
    </fill>
    <fill>
      <patternFill patternType="solid">
        <fgColor theme="0" tint="-0.34998626667073579"/>
        <bgColor indexed="64"/>
      </patternFill>
    </fill>
    <fill>
      <patternFill patternType="solid">
        <fgColor theme="0" tint="-4.9989318521683403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s>
  <cellStyleXfs count="13">
    <xf numFmtId="0" fontId="0" fillId="0" borderId="0"/>
    <xf numFmtId="0" fontId="3" fillId="0" borderId="0"/>
    <xf numFmtId="0" fontId="3" fillId="0" borderId="0"/>
    <xf numFmtId="0" fontId="4" fillId="3" borderId="6" applyFont="0" applyBorder="0">
      <alignment horizontal="center" wrapText="1"/>
    </xf>
    <xf numFmtId="9" fontId="5" fillId="0" borderId="0" applyFont="0" applyFill="0" applyBorder="0" applyAlignment="0" applyProtection="0"/>
    <xf numFmtId="0" fontId="6" fillId="0" borderId="0"/>
    <xf numFmtId="0" fontId="2" fillId="0" borderId="0"/>
    <xf numFmtId="0" fontId="8" fillId="0" borderId="0"/>
    <xf numFmtId="0" fontId="1" fillId="0" borderId="0"/>
    <xf numFmtId="9" fontId="1" fillId="0" borderId="0" applyFont="0" applyFill="0" applyBorder="0" applyAlignment="0" applyProtection="0"/>
    <xf numFmtId="0" fontId="11" fillId="0" borderId="0"/>
    <xf numFmtId="41" fontId="5" fillId="0" borderId="0" applyFont="0" applyFill="0" applyBorder="0" applyAlignment="0" applyProtection="0"/>
    <xf numFmtId="9" fontId="5" fillId="0" borderId="0" applyFont="0" applyFill="0" applyBorder="0" applyAlignment="0" applyProtection="0"/>
  </cellStyleXfs>
  <cellXfs count="576">
    <xf numFmtId="0" fontId="0" fillId="0" borderId="0" xfId="0"/>
    <xf numFmtId="0" fontId="7" fillId="3" borderId="0" xfId="5" applyFont="1" applyFill="1"/>
    <xf numFmtId="0" fontId="7" fillId="3" borderId="0" xfId="5" applyFont="1" applyFill="1" applyAlignment="1">
      <alignment horizontal="left" vertical="center"/>
    </xf>
    <xf numFmtId="0" fontId="10" fillId="3" borderId="0" xfId="5" applyFont="1" applyFill="1" applyAlignment="1">
      <alignment horizontal="right"/>
    </xf>
    <xf numFmtId="0" fontId="6" fillId="3" borderId="0" xfId="5" applyFont="1" applyFill="1"/>
    <xf numFmtId="0" fontId="7" fillId="3" borderId="0" xfId="5" applyFont="1" applyFill="1" applyAlignment="1">
      <alignment horizontal="right"/>
    </xf>
    <xf numFmtId="0" fontId="7" fillId="0" borderId="0" xfId="5" applyFont="1" applyAlignment="1">
      <alignment horizontal="justify"/>
    </xf>
    <xf numFmtId="0" fontId="10" fillId="0" borderId="0" xfId="5" applyFont="1"/>
    <xf numFmtId="0" fontId="7" fillId="0" borderId="0" xfId="5" applyFont="1"/>
    <xf numFmtId="0" fontId="7" fillId="3" borderId="50" xfId="5" applyFont="1" applyFill="1" applyBorder="1" applyAlignment="1">
      <alignment horizontal="center" vertical="center" wrapText="1"/>
    </xf>
    <xf numFmtId="0" fontId="7" fillId="3" borderId="51" xfId="5" applyFont="1" applyFill="1" applyBorder="1" applyAlignment="1">
      <alignment horizontal="left" vertical="center" wrapText="1"/>
    </xf>
    <xf numFmtId="0" fontId="7" fillId="3" borderId="52" xfId="5" applyFont="1" applyFill="1" applyBorder="1" applyAlignment="1">
      <alignment horizontal="justify" vertical="top" wrapText="1"/>
    </xf>
    <xf numFmtId="0" fontId="7" fillId="3" borderId="34" xfId="5" applyFont="1" applyFill="1" applyBorder="1" applyAlignment="1">
      <alignment horizontal="center" vertical="center" wrapText="1"/>
    </xf>
    <xf numFmtId="0" fontId="7" fillId="3" borderId="7" xfId="5" applyFont="1" applyFill="1" applyBorder="1" applyAlignment="1">
      <alignment horizontal="left" vertical="center" wrapText="1"/>
    </xf>
    <xf numFmtId="0" fontId="7" fillId="3" borderId="8" xfId="5" applyFont="1" applyFill="1" applyBorder="1" applyAlignment="1">
      <alignment horizontal="justify" vertical="top" wrapText="1"/>
    </xf>
    <xf numFmtId="0" fontId="7" fillId="3" borderId="0" xfId="5" applyFont="1" applyFill="1" applyAlignment="1">
      <alignment horizontal="justify"/>
    </xf>
    <xf numFmtId="0" fontId="12" fillId="3" borderId="0" xfId="5" applyFont="1" applyFill="1" applyAlignment="1">
      <alignment horizontal="right"/>
    </xf>
    <xf numFmtId="0" fontId="7" fillId="3" borderId="51" xfId="5" applyFont="1" applyFill="1" applyBorder="1" applyAlignment="1">
      <alignment horizontal="center" vertical="center" wrapText="1"/>
    </xf>
    <xf numFmtId="0" fontId="7" fillId="3" borderId="52" xfId="5" applyFont="1" applyFill="1" applyBorder="1" applyAlignment="1">
      <alignment horizontal="center" vertical="center" wrapText="1"/>
    </xf>
    <xf numFmtId="0" fontId="7" fillId="0" borderId="0" xfId="5" applyFont="1" applyAlignment="1">
      <alignment horizontal="center" vertical="center"/>
    </xf>
    <xf numFmtId="0" fontId="12" fillId="3" borderId="5" xfId="5" applyFont="1" applyFill="1" applyBorder="1" applyAlignment="1">
      <alignment horizontal="center" vertical="center" wrapText="1"/>
    </xf>
    <xf numFmtId="0" fontId="12" fillId="3" borderId="1" xfId="5" applyFont="1" applyFill="1" applyBorder="1" applyAlignment="1">
      <alignment horizontal="center" wrapText="1"/>
    </xf>
    <xf numFmtId="0" fontId="12" fillId="3" borderId="4" xfId="5" applyFont="1" applyFill="1" applyBorder="1" applyAlignment="1">
      <alignment horizontal="center" wrapText="1"/>
    </xf>
    <xf numFmtId="0" fontId="7" fillId="3" borderId="5" xfId="5" applyFont="1" applyFill="1" applyBorder="1" applyAlignment="1">
      <alignment horizontal="center" vertical="center" wrapText="1"/>
    </xf>
    <xf numFmtId="0" fontId="10" fillId="3" borderId="1" xfId="5" applyFont="1" applyFill="1" applyBorder="1" applyAlignment="1">
      <alignment horizontal="left" vertical="center" wrapText="1"/>
    </xf>
    <xf numFmtId="0" fontId="7" fillId="3" borderId="4" xfId="5" applyFont="1" applyFill="1" applyBorder="1" applyAlignment="1">
      <alignment horizontal="justify" vertical="top" wrapText="1"/>
    </xf>
    <xf numFmtId="0" fontId="7" fillId="3" borderId="1" xfId="5" applyFont="1" applyFill="1" applyBorder="1" applyAlignment="1">
      <alignment horizontal="left" vertical="center" wrapText="1"/>
    </xf>
    <xf numFmtId="0" fontId="6" fillId="0" borderId="0" xfId="5" applyFont="1"/>
    <xf numFmtId="0" fontId="6" fillId="0" borderId="0" xfId="10" applyFont="1"/>
    <xf numFmtId="0" fontId="6" fillId="3" borderId="0" xfId="10" applyFont="1" applyFill="1"/>
    <xf numFmtId="0" fontId="7" fillId="3" borderId="0" xfId="10" applyFont="1" applyFill="1" applyAlignment="1">
      <alignment horizontal="left"/>
    </xf>
    <xf numFmtId="0" fontId="7" fillId="0" borderId="0" xfId="10" applyFont="1" applyAlignment="1">
      <alignment horizontal="left"/>
    </xf>
    <xf numFmtId="0" fontId="13" fillId="3" borderId="0" xfId="0" applyFont="1" applyFill="1" applyAlignment="1">
      <alignment vertical="center"/>
    </xf>
    <xf numFmtId="0" fontId="13" fillId="0" borderId="0" xfId="0" applyFont="1" applyAlignment="1">
      <alignment vertical="center"/>
    </xf>
    <xf numFmtId="0" fontId="14" fillId="3" borderId="0" xfId="5" applyFont="1" applyFill="1"/>
    <xf numFmtId="0" fontId="15" fillId="3" borderId="0" xfId="5" applyFont="1" applyFill="1"/>
    <xf numFmtId="0" fontId="16" fillId="3" borderId="0" xfId="5" applyFont="1" applyFill="1" applyAlignment="1">
      <alignment horizontal="right"/>
    </xf>
    <xf numFmtId="0" fontId="13" fillId="3" borderId="0" xfId="5" applyFont="1" applyFill="1" applyAlignment="1">
      <alignment horizontal="left" vertical="center"/>
    </xf>
    <xf numFmtId="0" fontId="14" fillId="3" borderId="0" xfId="5" applyFont="1" applyFill="1" applyAlignment="1">
      <alignment horizontal="right"/>
    </xf>
    <xf numFmtId="0" fontId="18" fillId="3" borderId="0" xfId="5" applyFont="1" applyFill="1" applyAlignment="1">
      <alignment horizontal="right"/>
    </xf>
    <xf numFmtId="0" fontId="19" fillId="3" borderId="0" xfId="0" applyFont="1" applyFill="1" applyAlignment="1">
      <alignment vertical="center"/>
    </xf>
    <xf numFmtId="0" fontId="19" fillId="0" borderId="0" xfId="0" applyFont="1" applyAlignment="1">
      <alignment vertical="center"/>
    </xf>
    <xf numFmtId="0" fontId="16" fillId="3" borderId="0" xfId="5" applyFont="1" applyFill="1" applyAlignment="1">
      <alignment wrapText="1"/>
    </xf>
    <xf numFmtId="0" fontId="18" fillId="3" borderId="0" xfId="5" applyFont="1" applyFill="1"/>
    <xf numFmtId="0" fontId="14" fillId="3" borderId="0" xfId="5" applyFont="1" applyFill="1" applyAlignment="1">
      <alignment horizontal="center"/>
    </xf>
    <xf numFmtId="0" fontId="14" fillId="3" borderId="0" xfId="5" applyFont="1" applyFill="1" applyAlignment="1">
      <alignment horizontal="center" wrapText="1"/>
    </xf>
    <xf numFmtId="0" fontId="13" fillId="0" borderId="0" xfId="1" applyFont="1" applyAlignment="1">
      <alignment vertical="center"/>
    </xf>
    <xf numFmtId="0" fontId="13" fillId="3" borderId="0" xfId="0" applyFont="1" applyFill="1" applyAlignment="1">
      <alignment horizontal="left" vertical="center" wrapText="1" indent="3"/>
    </xf>
    <xf numFmtId="0" fontId="13" fillId="0" borderId="0" xfId="0" applyFont="1" applyAlignment="1">
      <alignment horizontal="left" vertical="center" wrapText="1" indent="3"/>
    </xf>
    <xf numFmtId="0" fontId="13" fillId="0" borderId="0" xfId="0" applyFont="1" applyAlignment="1">
      <alignment horizontal="center" vertical="center" wrapText="1"/>
    </xf>
    <xf numFmtId="0" fontId="13" fillId="3" borderId="0" xfId="1" applyFont="1" applyFill="1" applyAlignment="1">
      <alignment vertical="center"/>
    </xf>
    <xf numFmtId="0" fontId="13" fillId="2" borderId="29" xfId="0" applyFont="1" applyFill="1" applyBorder="1" applyAlignment="1">
      <alignment vertical="center" wrapText="1"/>
    </xf>
    <xf numFmtId="0" fontId="13" fillId="2" borderId="30" xfId="0" applyFont="1" applyFill="1" applyBorder="1" applyAlignment="1">
      <alignment vertical="center" wrapText="1"/>
    </xf>
    <xf numFmtId="0" fontId="13" fillId="2" borderId="31" xfId="0" applyFont="1" applyFill="1" applyBorder="1" applyAlignment="1">
      <alignment vertical="center" wrapText="1"/>
    </xf>
    <xf numFmtId="0" fontId="13" fillId="2" borderId="32" xfId="0" applyFont="1" applyFill="1" applyBorder="1" applyAlignment="1">
      <alignment vertical="center" wrapText="1"/>
    </xf>
    <xf numFmtId="0" fontId="21" fillId="2" borderId="15" xfId="1" applyFont="1" applyFill="1" applyBorder="1" applyAlignment="1">
      <alignment horizontal="center" vertical="center" wrapText="1"/>
    </xf>
    <xf numFmtId="0" fontId="21" fillId="2" borderId="1" xfId="1" applyFont="1" applyFill="1" applyBorder="1" applyAlignment="1">
      <alignment horizontal="center" vertical="center" wrapText="1"/>
    </xf>
    <xf numFmtId="0" fontId="15" fillId="2" borderId="44" xfId="1" quotePrefix="1" applyFont="1" applyFill="1" applyBorder="1" applyAlignment="1">
      <alignment horizontal="center" vertical="center" wrapText="1"/>
    </xf>
    <xf numFmtId="0" fontId="15" fillId="2" borderId="7" xfId="1" quotePrefix="1" applyFont="1" applyFill="1" applyBorder="1" applyAlignment="1">
      <alignment horizontal="center" vertical="center" wrapText="1"/>
    </xf>
    <xf numFmtId="0" fontId="15" fillId="2" borderId="8" xfId="1" quotePrefix="1" applyFont="1" applyFill="1" applyBorder="1" applyAlignment="1">
      <alignment horizontal="center" vertical="center" wrapText="1"/>
    </xf>
    <xf numFmtId="0" fontId="21" fillId="0" borderId="39" xfId="0" applyFont="1" applyBorder="1" applyAlignment="1">
      <alignment horizontal="left" vertical="center" wrapText="1"/>
    </xf>
    <xf numFmtId="0" fontId="21" fillId="0" borderId="37" xfId="1" applyFont="1" applyBorder="1" applyAlignment="1">
      <alignment horizontal="left" vertical="center" wrapText="1"/>
    </xf>
    <xf numFmtId="9" fontId="13" fillId="4" borderId="9" xfId="4" applyFont="1" applyFill="1" applyBorder="1" applyAlignment="1">
      <alignment horizontal="center" vertical="center"/>
    </xf>
    <xf numFmtId="0" fontId="13" fillId="0" borderId="4" xfId="1" applyFont="1" applyBorder="1" applyAlignment="1">
      <alignment horizontal="left" vertical="center" wrapText="1" indent="1"/>
    </xf>
    <xf numFmtId="3" fontId="13" fillId="4" borderId="24" xfId="4" applyNumberFormat="1" applyFont="1" applyFill="1" applyBorder="1" applyAlignment="1">
      <alignment horizontal="center" vertical="center"/>
    </xf>
    <xf numFmtId="3" fontId="13" fillId="4" borderId="11" xfId="4" applyNumberFormat="1" applyFont="1" applyFill="1" applyBorder="1" applyAlignment="1">
      <alignment horizontal="center" vertical="center"/>
    </xf>
    <xf numFmtId="3" fontId="13" fillId="3" borderId="11" xfId="1" applyNumberFormat="1" applyFont="1" applyFill="1" applyBorder="1" applyAlignment="1">
      <alignment horizontal="center" vertical="center"/>
    </xf>
    <xf numFmtId="9" fontId="13" fillId="4" borderId="11" xfId="4" applyFont="1" applyFill="1" applyBorder="1" applyAlignment="1">
      <alignment horizontal="center" vertical="center"/>
    </xf>
    <xf numFmtId="9" fontId="13" fillId="2" borderId="11" xfId="4" applyFont="1" applyFill="1" applyBorder="1" applyAlignment="1">
      <alignment horizontal="center" vertical="center"/>
    </xf>
    <xf numFmtId="9" fontId="13" fillId="3" borderId="11" xfId="4" applyFont="1" applyFill="1" applyBorder="1" applyAlignment="1">
      <alignment horizontal="center" vertical="center"/>
    </xf>
    <xf numFmtId="3" fontId="13" fillId="3" borderId="24" xfId="1" applyNumberFormat="1" applyFont="1" applyFill="1" applyBorder="1" applyAlignment="1">
      <alignment horizontal="center" vertical="center"/>
    </xf>
    <xf numFmtId="0" fontId="21" fillId="0" borderId="4" xfId="1" applyFont="1" applyBorder="1" applyAlignment="1">
      <alignment horizontal="left" vertical="center" wrapText="1"/>
    </xf>
    <xf numFmtId="49" fontId="17" fillId="5" borderId="4" xfId="1" applyNumberFormat="1" applyFont="1" applyFill="1" applyBorder="1" applyAlignment="1">
      <alignment horizontal="left" vertical="center" wrapText="1" indent="2"/>
    </xf>
    <xf numFmtId="9" fontId="13" fillId="4" borderId="11" xfId="4" applyFont="1" applyFill="1" applyBorder="1" applyAlignment="1">
      <alignment horizontal="center" vertical="center" wrapText="1"/>
    </xf>
    <xf numFmtId="3" fontId="13" fillId="4" borderId="23" xfId="1" applyNumberFormat="1" applyFont="1" applyFill="1" applyBorder="1" applyAlignment="1">
      <alignment horizontal="center" vertical="center" wrapText="1"/>
    </xf>
    <xf numFmtId="0" fontId="17" fillId="0" borderId="4" xfId="1" applyFont="1" applyBorder="1" applyAlignment="1">
      <alignment horizontal="left" vertical="center" wrapText="1" indent="2"/>
    </xf>
    <xf numFmtId="3" fontId="13" fillId="3" borderId="24" xfId="4" applyNumberFormat="1" applyFont="1" applyFill="1" applyBorder="1" applyAlignment="1">
      <alignment horizontal="center" vertical="center"/>
    </xf>
    <xf numFmtId="3" fontId="13" fillId="3" borderId="11" xfId="4" applyNumberFormat="1" applyFont="1" applyFill="1" applyBorder="1" applyAlignment="1">
      <alignment horizontal="center" vertical="center"/>
    </xf>
    <xf numFmtId="3" fontId="13" fillId="0" borderId="24" xfId="1" applyNumberFormat="1" applyFont="1" applyBorder="1" applyAlignment="1">
      <alignment horizontal="center" vertical="center" wrapText="1"/>
    </xf>
    <xf numFmtId="3" fontId="13" fillId="0" borderId="11" xfId="1" applyNumberFormat="1" applyFont="1" applyBorder="1" applyAlignment="1">
      <alignment horizontal="center" vertical="center" wrapText="1"/>
    </xf>
    <xf numFmtId="0" fontId="13" fillId="0" borderId="4" xfId="1" applyFont="1" applyFill="1" applyBorder="1" applyAlignment="1">
      <alignment horizontal="left" vertical="center" wrapText="1" indent="1"/>
    </xf>
    <xf numFmtId="0" fontId="21" fillId="0" borderId="4" xfId="2" applyFont="1" applyFill="1" applyBorder="1" applyAlignment="1">
      <alignment horizontal="justify" vertical="center" wrapText="1"/>
    </xf>
    <xf numFmtId="3" fontId="21" fillId="0" borderId="24" xfId="1" applyNumberFormat="1" applyFont="1" applyBorder="1" applyAlignment="1">
      <alignment horizontal="center" vertical="center" wrapText="1"/>
    </xf>
    <xf numFmtId="3" fontId="21" fillId="0" borderId="11" xfId="1" applyNumberFormat="1" applyFont="1" applyBorder="1" applyAlignment="1">
      <alignment horizontal="center" vertical="center" wrapText="1"/>
    </xf>
    <xf numFmtId="9" fontId="21" fillId="2" borderId="11" xfId="4" applyFont="1" applyFill="1" applyBorder="1" applyAlignment="1">
      <alignment horizontal="center" vertical="center"/>
    </xf>
    <xf numFmtId="9" fontId="21" fillId="3" borderId="11" xfId="4" applyFont="1" applyFill="1" applyBorder="1" applyAlignment="1">
      <alignment horizontal="center" vertical="center"/>
    </xf>
    <xf numFmtId="3" fontId="21" fillId="0" borderId="48" xfId="1" applyNumberFormat="1" applyFont="1" applyBorder="1" applyAlignment="1">
      <alignment horizontal="center" vertical="center" wrapText="1"/>
    </xf>
    <xf numFmtId="3" fontId="21" fillId="4" borderId="14" xfId="4" applyNumberFormat="1" applyFont="1" applyFill="1" applyBorder="1" applyAlignment="1">
      <alignment horizontal="center" vertical="center"/>
    </xf>
    <xf numFmtId="9" fontId="21" fillId="2" borderId="14" xfId="4" applyFont="1" applyFill="1" applyBorder="1" applyAlignment="1">
      <alignment horizontal="center" vertical="center"/>
    </xf>
    <xf numFmtId="9" fontId="21" fillId="4" borderId="14" xfId="4" applyFont="1" applyFill="1" applyBorder="1" applyAlignment="1">
      <alignment horizontal="center" vertical="center"/>
    </xf>
    <xf numFmtId="9" fontId="21" fillId="3" borderId="14" xfId="4" applyFont="1" applyFill="1" applyBorder="1" applyAlignment="1">
      <alignment horizontal="center" vertical="center"/>
    </xf>
    <xf numFmtId="0" fontId="21" fillId="0" borderId="0" xfId="1" applyFont="1" applyAlignment="1">
      <alignment vertical="center"/>
    </xf>
    <xf numFmtId="3" fontId="13" fillId="4" borderId="11" xfId="1" applyNumberFormat="1" applyFont="1" applyFill="1" applyBorder="1" applyAlignment="1">
      <alignment horizontal="center" vertical="center" wrapText="1"/>
    </xf>
    <xf numFmtId="0" fontId="13" fillId="0" borderId="8" xfId="1" applyFont="1" applyBorder="1" applyAlignment="1">
      <alignment horizontal="left" vertical="center" wrapText="1" indent="1"/>
    </xf>
    <xf numFmtId="3" fontId="13" fillId="0" borderId="25" xfId="1" applyNumberFormat="1" applyFont="1" applyBorder="1" applyAlignment="1">
      <alignment horizontal="center" vertical="center" wrapText="1"/>
    </xf>
    <xf numFmtId="3" fontId="13" fillId="0" borderId="26" xfId="1" applyNumberFormat="1" applyFont="1" applyBorder="1" applyAlignment="1">
      <alignment horizontal="center" vertical="center" wrapText="1"/>
    </xf>
    <xf numFmtId="9" fontId="13" fillId="2" borderId="26" xfId="4" applyFont="1" applyFill="1" applyBorder="1" applyAlignment="1">
      <alignment horizontal="center" vertical="center"/>
    </xf>
    <xf numFmtId="9" fontId="13" fillId="3" borderId="26" xfId="4" applyFont="1" applyFill="1" applyBorder="1" applyAlignment="1">
      <alignment horizontal="center" vertical="center"/>
    </xf>
    <xf numFmtId="0" fontId="13" fillId="0" borderId="0" xfId="1" applyFont="1" applyAlignment="1">
      <alignment horizontal="center" vertical="center"/>
    </xf>
    <xf numFmtId="0" fontId="14" fillId="0" borderId="0" xfId="5" applyFont="1" applyAlignment="1">
      <alignment vertical="top"/>
    </xf>
    <xf numFmtId="0" fontId="14" fillId="0" borderId="0" xfId="5" applyFont="1" applyAlignment="1">
      <alignment horizontal="left" vertical="top"/>
    </xf>
    <xf numFmtId="0" fontId="13" fillId="3" borderId="0" xfId="0" applyFont="1" applyFill="1" applyAlignment="1">
      <alignment horizontal="left"/>
    </xf>
    <xf numFmtId="0" fontId="13" fillId="3" borderId="0" xfId="0" applyFont="1" applyFill="1"/>
    <xf numFmtId="0" fontId="13" fillId="3" borderId="0" xfId="0" applyFont="1" applyFill="1" applyAlignment="1">
      <alignment horizontal="center" vertical="center"/>
    </xf>
    <xf numFmtId="0" fontId="21" fillId="3" borderId="0" xfId="0" applyFont="1" applyFill="1" applyAlignment="1">
      <alignment horizontal="left" vertical="center" wrapText="1" indent="2"/>
    </xf>
    <xf numFmtId="0" fontId="26" fillId="3" borderId="0" xfId="0" applyFont="1" applyFill="1" applyAlignment="1">
      <alignment horizontal="left" vertical="center" wrapText="1" indent="2"/>
    </xf>
    <xf numFmtId="0" fontId="26" fillId="3" borderId="0" xfId="0" applyFont="1" applyFill="1" applyAlignment="1">
      <alignment horizontal="left" vertical="center" wrapText="1"/>
    </xf>
    <xf numFmtId="0" fontId="13" fillId="3" borderId="0" xfId="0" applyFont="1" applyFill="1" applyAlignment="1">
      <alignment vertical="center" wrapText="1"/>
    </xf>
    <xf numFmtId="0" fontId="13" fillId="5" borderId="0" xfId="0" applyFont="1" applyFill="1" applyAlignment="1">
      <alignment vertical="center"/>
    </xf>
    <xf numFmtId="0" fontId="27" fillId="3" borderId="0" xfId="0" applyFont="1" applyFill="1"/>
    <xf numFmtId="0" fontId="13" fillId="2" borderId="29"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21" fillId="2" borderId="5" xfId="1" applyFont="1" applyFill="1" applyBorder="1" applyAlignment="1">
      <alignment horizontal="center" vertical="center" wrapText="1"/>
    </xf>
    <xf numFmtId="49" fontId="24" fillId="2" borderId="35" xfId="1" quotePrefix="1" applyNumberFormat="1" applyFont="1" applyFill="1" applyBorder="1" applyAlignment="1">
      <alignment horizontal="center" vertical="center"/>
    </xf>
    <xf numFmtId="49" fontId="24" fillId="2" borderId="36" xfId="1" quotePrefix="1" applyNumberFormat="1" applyFont="1" applyFill="1" applyBorder="1" applyAlignment="1">
      <alignment horizontal="center" vertical="center"/>
    </xf>
    <xf numFmtId="49" fontId="24" fillId="2" borderId="33" xfId="1" quotePrefix="1" applyNumberFormat="1" applyFont="1" applyFill="1" applyBorder="1" applyAlignment="1">
      <alignment horizontal="center" vertical="center"/>
    </xf>
    <xf numFmtId="0" fontId="21" fillId="0" borderId="0" xfId="0" applyFont="1" applyAlignment="1">
      <alignment vertical="center"/>
    </xf>
    <xf numFmtId="0" fontId="21" fillId="2" borderId="39" xfId="0" applyFont="1" applyFill="1" applyBorder="1" applyAlignment="1">
      <alignment horizontal="left" vertical="center" wrapText="1"/>
    </xf>
    <xf numFmtId="9" fontId="21" fillId="4" borderId="41" xfId="4" applyFont="1" applyFill="1" applyBorder="1" applyAlignment="1">
      <alignment horizontal="center" vertical="center"/>
    </xf>
    <xf numFmtId="9" fontId="21" fillId="4" borderId="42" xfId="4" applyFont="1" applyFill="1" applyBorder="1" applyAlignment="1">
      <alignment horizontal="center" vertical="center"/>
    </xf>
    <xf numFmtId="0" fontId="21" fillId="3" borderId="0" xfId="0" applyFont="1" applyFill="1" applyAlignment="1">
      <alignment vertical="center"/>
    </xf>
    <xf numFmtId="0" fontId="21" fillId="3" borderId="37" xfId="0" applyFont="1" applyFill="1" applyBorder="1" applyAlignment="1">
      <alignment horizontal="left" vertical="center" wrapText="1"/>
    </xf>
    <xf numFmtId="9" fontId="21" fillId="4" borderId="9" xfId="4" applyFont="1" applyFill="1" applyBorder="1" applyAlignment="1">
      <alignment horizontal="center" vertical="center"/>
    </xf>
    <xf numFmtId="9" fontId="21" fillId="4" borderId="10" xfId="4" applyFont="1" applyFill="1" applyBorder="1" applyAlignment="1">
      <alignment horizontal="center" vertical="center"/>
    </xf>
    <xf numFmtId="9" fontId="13" fillId="4" borderId="12" xfId="4" applyFont="1" applyFill="1" applyBorder="1" applyAlignment="1">
      <alignment horizontal="center" vertical="center"/>
    </xf>
    <xf numFmtId="0" fontId="17" fillId="0" borderId="4" xfId="1" applyFont="1" applyBorder="1" applyAlignment="1">
      <alignment horizontal="left" vertical="center" wrapText="1" indent="3"/>
    </xf>
    <xf numFmtId="0" fontId="21" fillId="0" borderId="4" xfId="0" applyFont="1" applyBorder="1" applyAlignment="1">
      <alignment horizontal="left" vertical="center" wrapText="1"/>
    </xf>
    <xf numFmtId="9" fontId="21" fillId="4" borderId="24" xfId="4" applyFont="1" applyFill="1" applyBorder="1" applyAlignment="1">
      <alignment horizontal="center" vertical="center"/>
    </xf>
    <xf numFmtId="9" fontId="21" fillId="4" borderId="11" xfId="4" applyFont="1" applyFill="1" applyBorder="1" applyAlignment="1">
      <alignment horizontal="center" vertical="center"/>
    </xf>
    <xf numFmtId="9" fontId="21" fillId="4" borderId="12" xfId="4" applyFont="1" applyFill="1" applyBorder="1" applyAlignment="1">
      <alignment horizontal="center" vertical="center"/>
    </xf>
    <xf numFmtId="3" fontId="13" fillId="3" borderId="12" xfId="0" applyNumberFormat="1" applyFont="1" applyFill="1" applyBorder="1" applyAlignment="1">
      <alignment horizontal="center" vertical="center" wrapText="1"/>
    </xf>
    <xf numFmtId="3" fontId="13" fillId="3" borderId="10" xfId="0" applyNumberFormat="1" applyFont="1" applyFill="1" applyBorder="1" applyAlignment="1">
      <alignment horizontal="center" vertical="center" wrapText="1"/>
    </xf>
    <xf numFmtId="9" fontId="13" fillId="4" borderId="24" xfId="4" applyFont="1" applyFill="1" applyBorder="1" applyAlignment="1">
      <alignment horizontal="center" vertical="center"/>
    </xf>
    <xf numFmtId="0" fontId="13" fillId="3" borderId="4" xfId="2" applyFont="1" applyFill="1" applyBorder="1" applyAlignment="1">
      <alignment horizontal="left" vertical="center" wrapText="1" indent="1"/>
    </xf>
    <xf numFmtId="9" fontId="13" fillId="2" borderId="12" xfId="4" applyFont="1" applyFill="1" applyBorder="1" applyAlignment="1">
      <alignment horizontal="center" vertical="center"/>
    </xf>
    <xf numFmtId="9" fontId="13" fillId="3" borderId="12" xfId="4" applyFont="1" applyFill="1" applyBorder="1" applyAlignment="1">
      <alignment horizontal="center" vertical="center"/>
    </xf>
    <xf numFmtId="0" fontId="21" fillId="3" borderId="4" xfId="0" applyFont="1" applyFill="1" applyBorder="1" applyAlignment="1">
      <alignment vertical="center" wrapText="1"/>
    </xf>
    <xf numFmtId="3" fontId="13" fillId="3" borderId="24" xfId="0" applyNumberFormat="1" applyFont="1" applyFill="1" applyBorder="1" applyAlignment="1">
      <alignment horizontal="center" vertical="center" wrapText="1"/>
    </xf>
    <xf numFmtId="3" fontId="13" fillId="3" borderId="11" xfId="0" applyNumberFormat="1" applyFont="1" applyFill="1" applyBorder="1" applyAlignment="1">
      <alignment horizontal="center" vertical="center" wrapText="1"/>
    </xf>
    <xf numFmtId="0" fontId="13" fillId="3" borderId="4" xfId="1" applyFont="1" applyFill="1" applyBorder="1" applyAlignment="1">
      <alignment horizontal="left" vertical="center" wrapText="1" indent="1"/>
    </xf>
    <xf numFmtId="0" fontId="13" fillId="0" borderId="4" xfId="2" applyFont="1" applyBorder="1" applyAlignment="1">
      <alignment horizontal="left" vertical="center" wrapText="1" indent="1"/>
    </xf>
    <xf numFmtId="0" fontId="13" fillId="0" borderId="4" xfId="1" applyFont="1" applyBorder="1" applyAlignment="1">
      <alignment horizontal="left" vertical="center" wrapText="1" indent="3"/>
    </xf>
    <xf numFmtId="0" fontId="13" fillId="0" borderId="4" xfId="2" applyFont="1" applyBorder="1" applyAlignment="1">
      <alignment horizontal="left" vertical="center" wrapText="1" indent="5"/>
    </xf>
    <xf numFmtId="9" fontId="13" fillId="4" borderId="47" xfId="4" applyFont="1" applyFill="1" applyBorder="1" applyAlignment="1">
      <alignment horizontal="center" vertical="center"/>
    </xf>
    <xf numFmtId="0" fontId="21" fillId="0" borderId="4" xfId="1" applyFont="1" applyBorder="1" applyAlignment="1">
      <alignment horizontal="left" vertical="center" wrapText="1" indent="1"/>
    </xf>
    <xf numFmtId="0" fontId="21" fillId="3" borderId="4" xfId="2" applyFont="1" applyFill="1" applyBorder="1" applyAlignment="1">
      <alignment horizontal="left" vertical="center" wrapText="1"/>
    </xf>
    <xf numFmtId="0" fontId="21" fillId="3" borderId="4" xfId="2" applyFont="1" applyFill="1" applyBorder="1" applyAlignment="1">
      <alignment horizontal="justify" vertical="center" wrapText="1"/>
    </xf>
    <xf numFmtId="3" fontId="21" fillId="3" borderId="24" xfId="4" applyNumberFormat="1" applyFont="1" applyFill="1" applyBorder="1" applyAlignment="1">
      <alignment horizontal="center" vertical="center"/>
    </xf>
    <xf numFmtId="3" fontId="21" fillId="3" borderId="11" xfId="0" applyNumberFormat="1" applyFont="1" applyFill="1" applyBorder="1" applyAlignment="1">
      <alignment horizontal="center" vertical="center" wrapText="1"/>
    </xf>
    <xf numFmtId="0" fontId="21" fillId="3" borderId="4" xfId="1" applyFont="1" applyFill="1" applyBorder="1" applyAlignment="1">
      <alignment horizontal="left" vertical="center" wrapText="1"/>
    </xf>
    <xf numFmtId="0" fontId="13" fillId="0" borderId="33" xfId="2" applyFont="1" applyBorder="1" applyAlignment="1">
      <alignment horizontal="left" vertical="center" wrapText="1" indent="1"/>
    </xf>
    <xf numFmtId="9" fontId="13" fillId="2" borderId="14" xfId="4" applyFont="1" applyFill="1" applyBorder="1" applyAlignment="1">
      <alignment horizontal="center" vertical="center"/>
    </xf>
    <xf numFmtId="165" fontId="13" fillId="2" borderId="14" xfId="4" applyNumberFormat="1" applyFont="1" applyFill="1" applyBorder="1" applyAlignment="1">
      <alignment horizontal="center" vertical="center"/>
    </xf>
    <xf numFmtId="9" fontId="13" fillId="4" borderId="13" xfId="4" applyFont="1" applyFill="1" applyBorder="1" applyAlignment="1">
      <alignment horizontal="center" vertical="center"/>
    </xf>
    <xf numFmtId="9" fontId="13" fillId="3" borderId="14" xfId="4" applyFont="1" applyFill="1" applyBorder="1" applyAlignment="1">
      <alignment horizontal="center" vertical="center"/>
    </xf>
    <xf numFmtId="165" fontId="13" fillId="3" borderId="14" xfId="4" applyNumberFormat="1" applyFont="1" applyFill="1" applyBorder="1" applyAlignment="1">
      <alignment horizontal="center" vertical="center"/>
    </xf>
    <xf numFmtId="0" fontId="13" fillId="0" borderId="8" xfId="2" applyFont="1" applyBorder="1" applyAlignment="1">
      <alignment horizontal="left" vertical="center" wrapText="1" indent="1"/>
    </xf>
    <xf numFmtId="3" fontId="13" fillId="3" borderId="25" xfId="4" applyNumberFormat="1" applyFont="1" applyFill="1" applyBorder="1" applyAlignment="1">
      <alignment horizontal="center" vertical="center"/>
    </xf>
    <xf numFmtId="3" fontId="13" fillId="3" borderId="26" xfId="0" applyNumberFormat="1" applyFont="1" applyFill="1" applyBorder="1" applyAlignment="1">
      <alignment horizontal="center" vertical="center" wrapText="1"/>
    </xf>
    <xf numFmtId="9" fontId="13" fillId="4" borderId="27" xfId="4" applyFont="1" applyFill="1" applyBorder="1" applyAlignment="1">
      <alignment horizontal="center" vertical="center"/>
    </xf>
    <xf numFmtId="0" fontId="14" fillId="3" borderId="0" xfId="5" applyFont="1" applyFill="1" applyAlignment="1">
      <alignment vertical="top"/>
    </xf>
    <xf numFmtId="0" fontId="13" fillId="3" borderId="0" xfId="8" applyFont="1" applyFill="1"/>
    <xf numFmtId="0" fontId="13" fillId="3" borderId="0" xfId="8" applyFont="1" applyFill="1" applyAlignment="1">
      <alignment horizontal="left" vertical="center" wrapText="1" indent="3"/>
    </xf>
    <xf numFmtId="0" fontId="21" fillId="2" borderId="29" xfId="1" applyFont="1" applyFill="1" applyBorder="1" applyAlignment="1">
      <alignment vertical="center" wrapText="1"/>
    </xf>
    <xf numFmtId="0" fontId="21" fillId="2" borderId="30" xfId="1" applyFont="1" applyFill="1" applyBorder="1" applyAlignment="1">
      <alignment vertical="center" wrapText="1"/>
    </xf>
    <xf numFmtId="0" fontId="21" fillId="2" borderId="2" xfId="1" applyFont="1" applyFill="1" applyBorder="1" applyAlignment="1">
      <alignment horizontal="center" vertical="center" wrapText="1"/>
    </xf>
    <xf numFmtId="0" fontId="21" fillId="2" borderId="3" xfId="1" applyFont="1" applyFill="1" applyBorder="1" applyAlignment="1">
      <alignment horizontal="center" vertical="center" wrapText="1"/>
    </xf>
    <xf numFmtId="0" fontId="15" fillId="2" borderId="34" xfId="1" quotePrefix="1" applyFont="1" applyFill="1" applyBorder="1" applyAlignment="1">
      <alignment horizontal="center" vertical="center" wrapText="1"/>
    </xf>
    <xf numFmtId="0" fontId="21" fillId="0" borderId="39" xfId="1" applyFont="1" applyBorder="1" applyAlignment="1">
      <alignment horizontal="left" vertical="center" wrapText="1"/>
    </xf>
    <xf numFmtId="1" fontId="13" fillId="4" borderId="46" xfId="1" applyNumberFormat="1" applyFont="1" applyFill="1" applyBorder="1" applyAlignment="1">
      <alignment horizontal="center" vertical="center" wrapText="1"/>
    </xf>
    <xf numFmtId="1" fontId="13" fillId="4" borderId="39" xfId="1" applyNumberFormat="1" applyFont="1" applyFill="1" applyBorder="1" applyAlignment="1">
      <alignment horizontal="center" vertical="center"/>
    </xf>
    <xf numFmtId="0" fontId="13" fillId="0" borderId="37" xfId="1" applyFont="1" applyBorder="1" applyAlignment="1">
      <alignment horizontal="left" vertical="center" wrapText="1" indent="1"/>
    </xf>
    <xf numFmtId="1" fontId="13" fillId="4" borderId="3" xfId="1" applyNumberFormat="1" applyFont="1" applyFill="1" applyBorder="1" applyAlignment="1">
      <alignment horizontal="center" vertical="center" wrapText="1"/>
    </xf>
    <xf numFmtId="1" fontId="13" fillId="4" borderId="37" xfId="1" applyNumberFormat="1" applyFont="1" applyFill="1" applyBorder="1" applyAlignment="1">
      <alignment horizontal="center" vertical="center"/>
    </xf>
    <xf numFmtId="1" fontId="13" fillId="4" borderId="1" xfId="1" applyNumberFormat="1" applyFont="1" applyFill="1" applyBorder="1" applyAlignment="1">
      <alignment horizontal="center" vertical="center" wrapText="1"/>
    </xf>
    <xf numFmtId="1" fontId="13" fillId="4" borderId="4" xfId="1" applyNumberFormat="1" applyFont="1" applyFill="1" applyBorder="1" applyAlignment="1">
      <alignment horizontal="center" vertical="center"/>
    </xf>
    <xf numFmtId="0" fontId="13" fillId="0" borderId="33" xfId="1" applyFont="1" applyBorder="1" applyAlignment="1">
      <alignment horizontal="left" vertical="center" wrapText="1" indent="1"/>
    </xf>
    <xf numFmtId="1" fontId="13" fillId="4" borderId="36" xfId="1" applyNumberFormat="1" applyFont="1" applyFill="1" applyBorder="1" applyAlignment="1">
      <alignment horizontal="center" vertical="center" wrapText="1"/>
    </xf>
    <xf numFmtId="1" fontId="13" fillId="4" borderId="33" xfId="1" applyNumberFormat="1" applyFont="1" applyFill="1" applyBorder="1" applyAlignment="1">
      <alignment horizontal="center" vertical="center"/>
    </xf>
    <xf numFmtId="1" fontId="13" fillId="4" borderId="7" xfId="1" applyNumberFormat="1" applyFont="1" applyFill="1" applyBorder="1" applyAlignment="1">
      <alignment horizontal="center" vertical="center" wrapText="1"/>
    </xf>
    <xf numFmtId="1" fontId="13" fillId="4" borderId="8" xfId="1" applyNumberFormat="1" applyFont="1" applyFill="1" applyBorder="1" applyAlignment="1">
      <alignment horizontal="center" vertical="center"/>
    </xf>
    <xf numFmtId="1" fontId="21" fillId="4" borderId="38" xfId="1" applyNumberFormat="1" applyFont="1" applyFill="1" applyBorder="1" applyAlignment="1">
      <alignment horizontal="center" vertical="center" wrapText="1"/>
    </xf>
    <xf numFmtId="1" fontId="21" fillId="4" borderId="46" xfId="1" applyNumberFormat="1" applyFont="1" applyFill="1" applyBorder="1" applyAlignment="1">
      <alignment horizontal="center" vertical="center" wrapText="1"/>
    </xf>
    <xf numFmtId="1" fontId="21" fillId="4" borderId="39" xfId="9" applyNumberFormat="1" applyFont="1" applyFill="1" applyBorder="1" applyAlignment="1">
      <alignment horizontal="center" vertical="center"/>
    </xf>
    <xf numFmtId="1" fontId="21" fillId="3" borderId="46" xfId="11" applyNumberFormat="1" applyFont="1" applyFill="1" applyBorder="1" applyAlignment="1">
      <alignment horizontal="center" vertical="center" wrapText="1"/>
    </xf>
    <xf numFmtId="9" fontId="21" fillId="3" borderId="0" xfId="9" applyFont="1" applyFill="1" applyBorder="1" applyAlignment="1">
      <alignment vertical="center"/>
    </xf>
    <xf numFmtId="49" fontId="28" fillId="3" borderId="0" xfId="1" applyNumberFormat="1" applyFont="1" applyFill="1" applyAlignment="1">
      <alignment vertical="top" wrapText="1"/>
    </xf>
    <xf numFmtId="0" fontId="14" fillId="3" borderId="0" xfId="5" applyFont="1" applyFill="1" applyAlignment="1">
      <alignment horizontal="left" vertical="top"/>
    </xf>
    <xf numFmtId="0" fontId="21" fillId="2" borderId="8" xfId="1" applyFont="1" applyFill="1" applyBorder="1" applyAlignment="1">
      <alignment horizontal="center" vertical="center" wrapText="1"/>
    </xf>
    <xf numFmtId="0" fontId="21" fillId="2" borderId="8" xfId="0" applyFont="1" applyFill="1" applyBorder="1" applyAlignment="1">
      <alignment horizontal="center" vertical="center" wrapText="1"/>
    </xf>
    <xf numFmtId="0" fontId="7" fillId="3" borderId="0" xfId="5" applyFont="1" applyFill="1" applyAlignment="1">
      <alignment horizontal="center" wrapText="1"/>
    </xf>
    <xf numFmtId="0" fontId="10" fillId="3" borderId="0" xfId="1" applyFont="1" applyFill="1" applyAlignment="1">
      <alignment horizontal="left" vertical="center" wrapText="1"/>
    </xf>
    <xf numFmtId="0" fontId="10" fillId="3" borderId="0" xfId="1" applyFont="1" applyFill="1" applyAlignment="1">
      <alignment horizontal="center" vertical="center" wrapText="1"/>
    </xf>
    <xf numFmtId="0" fontId="21" fillId="4" borderId="51" xfId="1" applyFont="1" applyFill="1" applyBorder="1" applyAlignment="1">
      <alignment horizontal="center" vertical="center" wrapText="1"/>
    </xf>
    <xf numFmtId="0" fontId="21" fillId="4" borderId="52" xfId="1" applyFont="1" applyFill="1" applyBorder="1" applyAlignment="1">
      <alignment horizontal="center" vertical="center" wrapText="1"/>
    </xf>
    <xf numFmtId="0" fontId="21" fillId="4" borderId="1" xfId="1" applyFont="1" applyFill="1" applyBorder="1" applyAlignment="1">
      <alignment horizontal="left" vertical="center" wrapText="1"/>
    </xf>
    <xf numFmtId="0" fontId="21" fillId="4" borderId="1" xfId="1" applyFont="1" applyFill="1" applyBorder="1" applyAlignment="1">
      <alignment horizontal="center" vertical="center" wrapText="1"/>
    </xf>
    <xf numFmtId="1" fontId="13" fillId="4" borderId="1" xfId="1" applyNumberFormat="1" applyFont="1" applyFill="1" applyBorder="1" applyAlignment="1">
      <alignment horizontal="center" vertical="center"/>
    </xf>
    <xf numFmtId="49" fontId="13" fillId="4" borderId="1" xfId="1" applyNumberFormat="1" applyFont="1" applyFill="1" applyBorder="1" applyAlignment="1">
      <alignment horizontal="center" vertical="center"/>
    </xf>
    <xf numFmtId="0" fontId="13" fillId="0" borderId="1" xfId="0" applyFont="1" applyBorder="1" applyAlignment="1">
      <alignment horizontal="left" vertical="center" wrapText="1"/>
    </xf>
    <xf numFmtId="0" fontId="17" fillId="0" borderId="1" xfId="0" applyFont="1" applyBorder="1" applyAlignment="1">
      <alignment horizontal="left" vertical="center" wrapText="1" indent="1"/>
    </xf>
    <xf numFmtId="0" fontId="32" fillId="0" borderId="1" xfId="0" applyFont="1" applyBorder="1" applyAlignment="1">
      <alignment horizontal="left" vertical="center" wrapText="1"/>
    </xf>
    <xf numFmtId="0" fontId="33" fillId="0" borderId="1" xfId="0" applyFont="1" applyBorder="1" applyAlignment="1">
      <alignment horizontal="right" wrapText="1"/>
    </xf>
    <xf numFmtId="0" fontId="21" fillId="3" borderId="0" xfId="1" applyFont="1" applyFill="1" applyAlignment="1">
      <alignment horizontal="left" vertical="center" wrapText="1"/>
    </xf>
    <xf numFmtId="0" fontId="21" fillId="3" borderId="0" xfId="1" applyFont="1" applyFill="1" applyAlignment="1">
      <alignment horizontal="center" vertical="center" wrapText="1"/>
    </xf>
    <xf numFmtId="0" fontId="21" fillId="0" borderId="1" xfId="1" applyFont="1" applyBorder="1" applyAlignment="1">
      <alignment horizontal="left" vertical="center" wrapText="1"/>
    </xf>
    <xf numFmtId="0" fontId="32" fillId="0" borderId="1" xfId="1" applyFont="1" applyBorder="1" applyAlignment="1">
      <alignment horizontal="left" vertical="center" wrapText="1"/>
    </xf>
    <xf numFmtId="2" fontId="13" fillId="2" borderId="1" xfId="1" applyNumberFormat="1" applyFont="1" applyFill="1" applyBorder="1" applyAlignment="1">
      <alignment horizontal="center" vertical="center"/>
    </xf>
    <xf numFmtId="49" fontId="13" fillId="0" borderId="1" xfId="1" applyNumberFormat="1" applyFont="1" applyBorder="1" applyAlignment="1">
      <alignment horizontal="center" vertical="center"/>
    </xf>
    <xf numFmtId="0" fontId="34" fillId="0" borderId="1" xfId="1" applyFont="1" applyBorder="1" applyAlignment="1">
      <alignment horizontal="left" vertical="center" wrapText="1" indent="1"/>
    </xf>
    <xf numFmtId="2" fontId="13" fillId="4" borderId="1" xfId="1" applyNumberFormat="1" applyFont="1" applyFill="1" applyBorder="1" applyAlignment="1">
      <alignment horizontal="center" vertical="center"/>
    </xf>
    <xf numFmtId="0" fontId="34" fillId="0" borderId="1" xfId="1" applyFont="1" applyBorder="1" applyAlignment="1">
      <alignment horizontal="right" vertical="center" wrapText="1"/>
    </xf>
    <xf numFmtId="0" fontId="34" fillId="0" borderId="1" xfId="1" applyFont="1" applyBorder="1" applyAlignment="1">
      <alignment horizontal="right" vertical="center" wrapText="1" indent="1"/>
    </xf>
    <xf numFmtId="0" fontId="35" fillId="0" borderId="1" xfId="1" applyFont="1" applyBorder="1" applyAlignment="1">
      <alignment horizontal="left" vertical="center" wrapText="1"/>
    </xf>
    <xf numFmtId="0" fontId="13" fillId="0" borderId="1" xfId="1" applyFont="1" applyBorder="1" applyAlignment="1">
      <alignment horizontal="center" vertical="center"/>
    </xf>
    <xf numFmtId="0" fontId="13" fillId="4" borderId="1" xfId="1" applyFont="1" applyFill="1" applyBorder="1" applyAlignment="1">
      <alignment horizontal="center" vertical="center"/>
    </xf>
    <xf numFmtId="0" fontId="17" fillId="0" borderId="1" xfId="1" applyFont="1" applyBorder="1" applyAlignment="1">
      <alignment horizontal="left" vertical="center" wrapText="1" indent="1"/>
    </xf>
    <xf numFmtId="0" fontId="35" fillId="0" borderId="1" xfId="1" applyFont="1" applyBorder="1" applyAlignment="1">
      <alignment horizontal="left" vertical="center" wrapText="1" indent="1"/>
    </xf>
    <xf numFmtId="0" fontId="13" fillId="3" borderId="1" xfId="1" applyFont="1" applyFill="1" applyBorder="1" applyAlignment="1">
      <alignment horizontal="center" vertical="center"/>
    </xf>
    <xf numFmtId="2" fontId="13" fillId="3" borderId="1" xfId="1" applyNumberFormat="1" applyFont="1" applyFill="1" applyBorder="1" applyAlignment="1">
      <alignment horizontal="center" vertical="center"/>
    </xf>
    <xf numFmtId="0" fontId="21" fillId="6" borderId="1" xfId="1" applyFont="1" applyFill="1" applyBorder="1" applyAlignment="1">
      <alignment horizontal="left" vertical="center" wrapText="1"/>
    </xf>
    <xf numFmtId="0" fontId="36" fillId="0" borderId="1" xfId="1" applyFont="1" applyBorder="1" applyAlignment="1">
      <alignment horizontal="left" vertical="center" wrapText="1"/>
    </xf>
    <xf numFmtId="0" fontId="32" fillId="3" borderId="1" xfId="1" applyFont="1" applyFill="1" applyBorder="1" applyAlignment="1">
      <alignment horizontal="left" vertical="center" wrapText="1"/>
    </xf>
    <xf numFmtId="0" fontId="13" fillId="0" borderId="1" xfId="1" applyFont="1" applyBorder="1" applyAlignment="1">
      <alignment horizontal="left" vertical="center" wrapText="1"/>
    </xf>
    <xf numFmtId="0" fontId="17" fillId="0" borderId="1" xfId="1" applyFont="1" applyBorder="1" applyAlignment="1">
      <alignment horizontal="left" vertical="center" wrapText="1"/>
    </xf>
    <xf numFmtId="0" fontId="36" fillId="3" borderId="0" xfId="1" applyFont="1" applyFill="1" applyAlignment="1">
      <alignment horizontal="center" vertical="center" wrapText="1"/>
    </xf>
    <xf numFmtId="0" fontId="36" fillId="4" borderId="1" xfId="1" applyFont="1" applyFill="1" applyBorder="1" applyAlignment="1">
      <alignment horizontal="center" vertical="center" wrapText="1"/>
    </xf>
    <xf numFmtId="49" fontId="32" fillId="4" borderId="1" xfId="1" applyNumberFormat="1" applyFont="1" applyFill="1" applyBorder="1" applyAlignment="1">
      <alignment horizontal="center" vertical="center"/>
    </xf>
    <xf numFmtId="49" fontId="32" fillId="4" borderId="1" xfId="1" applyNumberFormat="1" applyFont="1" applyFill="1" applyBorder="1" applyAlignment="1">
      <alignment horizontal="center" vertical="center" wrapText="1"/>
    </xf>
    <xf numFmtId="0" fontId="21" fillId="0" borderId="1" xfId="2" applyFont="1" applyBorder="1" applyAlignment="1">
      <alignment vertical="center" wrapText="1"/>
    </xf>
    <xf numFmtId="2" fontId="32" fillId="2" borderId="1" xfId="1" applyNumberFormat="1" applyFont="1" applyFill="1" applyBorder="1" applyAlignment="1">
      <alignment horizontal="center" vertical="center"/>
    </xf>
    <xf numFmtId="0" fontId="32" fillId="0" borderId="1" xfId="2" applyFont="1" applyBorder="1" applyAlignment="1">
      <alignment vertical="center" wrapText="1"/>
    </xf>
    <xf numFmtId="0" fontId="35" fillId="0" borderId="1" xfId="2" applyFont="1" applyBorder="1" applyAlignment="1">
      <alignment horizontal="right" vertical="center" wrapText="1"/>
    </xf>
    <xf numFmtId="0" fontId="35" fillId="0" borderId="1" xfId="2" applyFont="1" applyBorder="1" applyAlignment="1">
      <alignment horizontal="left" vertical="center" wrapText="1"/>
    </xf>
    <xf numFmtId="0" fontId="36" fillId="4" borderId="63" xfId="1" applyFont="1" applyFill="1" applyBorder="1" applyAlignment="1">
      <alignment horizontal="center" vertical="center" wrapText="1"/>
    </xf>
    <xf numFmtId="0" fontId="36" fillId="2" borderId="51" xfId="1" applyFont="1" applyFill="1" applyBorder="1" applyAlignment="1">
      <alignment horizontal="center" vertical="center" wrapText="1"/>
    </xf>
    <xf numFmtId="0" fontId="36" fillId="2" borderId="7" xfId="1" applyFont="1" applyFill="1" applyBorder="1" applyAlignment="1">
      <alignment horizontal="center" vertical="center" wrapText="1"/>
    </xf>
    <xf numFmtId="49" fontId="38" fillId="2" borderId="44" xfId="2" applyNumberFormat="1" applyFont="1" applyFill="1" applyBorder="1" applyAlignment="1">
      <alignment horizontal="center" vertical="center" wrapText="1"/>
    </xf>
    <xf numFmtId="49" fontId="38" fillId="2" borderId="1" xfId="1" applyNumberFormat="1" applyFont="1" applyFill="1" applyBorder="1" applyAlignment="1">
      <alignment horizontal="left" vertical="center" wrapText="1"/>
    </xf>
    <xf numFmtId="0" fontId="36" fillId="2" borderId="3" xfId="1" applyFont="1" applyFill="1" applyBorder="1" applyAlignment="1">
      <alignment horizontal="left" vertical="center" wrapText="1"/>
    </xf>
    <xf numFmtId="49" fontId="39" fillId="2" borderId="64" xfId="2" applyNumberFormat="1" applyFont="1" applyFill="1" applyBorder="1" applyAlignment="1">
      <alignment horizontal="center" vertical="center" wrapText="1"/>
    </xf>
    <xf numFmtId="49" fontId="37" fillId="2" borderId="1" xfId="1" applyNumberFormat="1" applyFont="1" applyFill="1" applyBorder="1" applyAlignment="1">
      <alignment horizontal="left" vertical="center" wrapText="1"/>
    </xf>
    <xf numFmtId="0" fontId="32" fillId="0" borderId="3" xfId="1" applyFont="1" applyBorder="1" applyAlignment="1">
      <alignment horizontal="left" vertical="center" wrapText="1" indent="1"/>
    </xf>
    <xf numFmtId="0" fontId="32" fillId="0" borderId="1" xfId="1" applyFont="1" applyBorder="1" applyAlignment="1">
      <alignment horizontal="left" vertical="center" wrapText="1" indent="1"/>
    </xf>
    <xf numFmtId="49" fontId="37" fillId="2" borderId="7" xfId="1" applyNumberFormat="1" applyFont="1" applyFill="1" applyBorder="1" applyAlignment="1">
      <alignment horizontal="left" vertical="center" wrapText="1"/>
    </xf>
    <xf numFmtId="0" fontId="32" fillId="0" borderId="7" xfId="1" applyFont="1" applyBorder="1" applyAlignment="1">
      <alignment horizontal="left" vertical="center" wrapText="1" indent="1"/>
    </xf>
    <xf numFmtId="49" fontId="38" fillId="2" borderId="3" xfId="1" applyNumberFormat="1" applyFont="1" applyFill="1" applyBorder="1" applyAlignment="1">
      <alignment horizontal="left" vertical="center" wrapText="1"/>
    </xf>
    <xf numFmtId="0" fontId="36" fillId="0" borderId="3" xfId="1" applyFont="1" applyBorder="1" applyAlignment="1">
      <alignment horizontal="left" vertical="center" wrapText="1"/>
    </xf>
    <xf numFmtId="0" fontId="39" fillId="2" borderId="3" xfId="1" applyFont="1" applyFill="1" applyBorder="1" applyAlignment="1">
      <alignment horizontal="center" vertical="center" wrapText="1"/>
    </xf>
    <xf numFmtId="0" fontId="13" fillId="3" borderId="3" xfId="1" applyFont="1" applyFill="1" applyBorder="1" applyAlignment="1">
      <alignment horizontal="left" vertical="center" wrapText="1" indent="1"/>
    </xf>
    <xf numFmtId="0" fontId="32" fillId="3" borderId="3" xfId="1" applyFont="1" applyFill="1" applyBorder="1" applyAlignment="1">
      <alignment horizontal="left" vertical="center" wrapText="1" indent="1"/>
    </xf>
    <xf numFmtId="0" fontId="13" fillId="0" borderId="7" xfId="1" applyFont="1" applyBorder="1" applyAlignment="1">
      <alignment horizontal="left" vertical="center" wrapText="1" indent="1"/>
    </xf>
    <xf numFmtId="49" fontId="37" fillId="2" borderId="65" xfId="1" applyNumberFormat="1" applyFont="1" applyFill="1" applyBorder="1" applyAlignment="1">
      <alignment horizontal="left" vertical="center" wrapText="1"/>
    </xf>
    <xf numFmtId="49" fontId="37" fillId="2" borderId="36" xfId="1" applyNumberFormat="1" applyFont="1" applyFill="1" applyBorder="1" applyAlignment="1">
      <alignment horizontal="left" vertical="center" wrapText="1"/>
    </xf>
    <xf numFmtId="0" fontId="32" fillId="0" borderId="51" xfId="1" applyFont="1" applyBorder="1" applyAlignment="1">
      <alignment horizontal="left" vertical="center" wrapText="1" indent="1"/>
    </xf>
    <xf numFmtId="0" fontId="36" fillId="0" borderId="46" xfId="1" applyFont="1" applyBorder="1" applyAlignment="1">
      <alignment horizontal="left" vertical="center" wrapText="1" indent="1"/>
    </xf>
    <xf numFmtId="164" fontId="39" fillId="2" borderId="3" xfId="1" applyNumberFormat="1" applyFont="1" applyFill="1" applyBorder="1" applyAlignment="1">
      <alignment horizontal="center" vertical="center" wrapText="1"/>
    </xf>
    <xf numFmtId="0" fontId="36" fillId="0" borderId="64" xfId="1" applyFont="1" applyBorder="1" applyAlignment="1">
      <alignment horizontal="left" vertical="center" wrapText="1" indent="1"/>
    </xf>
    <xf numFmtId="49" fontId="37" fillId="2" borderId="66" xfId="1" applyNumberFormat="1" applyFont="1" applyFill="1" applyBorder="1" applyAlignment="1">
      <alignment horizontal="left" vertical="center" wrapText="1"/>
    </xf>
    <xf numFmtId="49" fontId="38" fillId="2" borderId="46" xfId="1" applyNumberFormat="1" applyFont="1" applyFill="1" applyBorder="1" applyAlignment="1">
      <alignment horizontal="left" vertical="center" wrapText="1"/>
    </xf>
    <xf numFmtId="0" fontId="36" fillId="2" borderId="46" xfId="1" applyFont="1" applyFill="1" applyBorder="1" applyAlignment="1">
      <alignment horizontal="left" vertical="center" wrapText="1" indent="1"/>
    </xf>
    <xf numFmtId="2" fontId="23" fillId="4" borderId="1" xfId="1" applyNumberFormat="1" applyFont="1" applyFill="1" applyBorder="1" applyAlignment="1">
      <alignment horizontal="center" vertical="center"/>
    </xf>
    <xf numFmtId="2" fontId="37" fillId="4" borderId="1" xfId="1" applyNumberFormat="1" applyFont="1" applyFill="1" applyBorder="1" applyAlignment="1">
      <alignment horizontal="center" vertical="center"/>
    </xf>
    <xf numFmtId="2" fontId="21" fillId="4" borderId="1" xfId="1" applyNumberFormat="1" applyFont="1" applyFill="1" applyBorder="1" applyAlignment="1">
      <alignment horizontal="center" vertical="center"/>
    </xf>
    <xf numFmtId="2" fontId="32" fillId="4" borderId="1" xfId="1" applyNumberFormat="1" applyFont="1" applyFill="1" applyBorder="1" applyAlignment="1">
      <alignment horizontal="center" vertical="center"/>
    </xf>
    <xf numFmtId="9" fontId="21" fillId="4" borderId="39" xfId="4" applyFont="1" applyFill="1" applyBorder="1" applyAlignment="1">
      <alignment horizontal="center" vertical="center"/>
    </xf>
    <xf numFmtId="49" fontId="24" fillId="3" borderId="0" xfId="1" applyNumberFormat="1" applyFont="1" applyFill="1" applyAlignment="1">
      <alignment horizontal="left" vertical="center" wrapText="1"/>
    </xf>
    <xf numFmtId="0" fontId="21" fillId="3" borderId="0" xfId="1" applyFont="1" applyFill="1" applyAlignment="1">
      <alignment horizontal="justify" vertical="center" wrapText="1"/>
    </xf>
    <xf numFmtId="9" fontId="21" fillId="3" borderId="0" xfId="1" applyNumberFormat="1" applyFont="1" applyFill="1" applyAlignment="1">
      <alignment horizontal="right" vertical="center" wrapText="1"/>
    </xf>
    <xf numFmtId="9" fontId="21" fillId="3" borderId="0" xfId="1" applyNumberFormat="1" applyFont="1" applyFill="1" applyAlignment="1">
      <alignment horizontal="center" vertical="center" wrapText="1"/>
    </xf>
    <xf numFmtId="0" fontId="21" fillId="0" borderId="39" xfId="1" applyFont="1" applyFill="1" applyBorder="1" applyAlignment="1">
      <alignment horizontal="justify" vertical="center" wrapText="1"/>
    </xf>
    <xf numFmtId="0" fontId="13" fillId="3" borderId="1" xfId="0" applyFont="1" applyFill="1" applyBorder="1" applyAlignment="1">
      <alignment horizontal="left" vertical="center"/>
    </xf>
    <xf numFmtId="9" fontId="13" fillId="2" borderId="1"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21" fillId="3" borderId="1" xfId="1" applyFont="1" applyFill="1" applyBorder="1" applyAlignment="1">
      <alignment horizontal="left" vertical="center" wrapText="1"/>
    </xf>
    <xf numFmtId="0" fontId="13" fillId="3" borderId="1" xfId="1" applyFont="1" applyFill="1" applyBorder="1" applyAlignment="1">
      <alignment horizontal="left" vertical="center" wrapText="1"/>
    </xf>
    <xf numFmtId="0" fontId="35" fillId="3" borderId="1" xfId="1" applyFont="1" applyFill="1" applyBorder="1" applyAlignment="1">
      <alignment horizontal="right" vertical="center" wrapText="1"/>
    </xf>
    <xf numFmtId="0" fontId="35" fillId="3" borderId="1" xfId="1" applyFont="1" applyFill="1" applyBorder="1" applyAlignment="1">
      <alignment horizontal="left" vertical="center" wrapText="1" indent="1"/>
    </xf>
    <xf numFmtId="0" fontId="34" fillId="3" borderId="1" xfId="1" applyFont="1" applyFill="1" applyBorder="1" applyAlignment="1">
      <alignment horizontal="left" vertical="center" wrapText="1" indent="1"/>
    </xf>
    <xf numFmtId="0" fontId="17" fillId="3" borderId="1" xfId="1" applyFont="1" applyFill="1" applyBorder="1" applyAlignment="1">
      <alignment horizontal="left" vertical="center" wrapText="1"/>
    </xf>
    <xf numFmtId="0" fontId="21" fillId="3" borderId="1" xfId="2" applyFont="1" applyFill="1" applyBorder="1" applyAlignment="1">
      <alignment vertical="center" wrapText="1"/>
    </xf>
    <xf numFmtId="0" fontId="13" fillId="0" borderId="0" xfId="0" applyFont="1"/>
    <xf numFmtId="0" fontId="13" fillId="0" borderId="1" xfId="1" applyFont="1" applyBorder="1" applyAlignment="1">
      <alignment vertical="center" wrapText="1"/>
    </xf>
    <xf numFmtId="0" fontId="13" fillId="0" borderId="1" xfId="2" applyFont="1" applyBorder="1" applyAlignment="1">
      <alignment vertical="center" wrapText="1"/>
    </xf>
    <xf numFmtId="0" fontId="35" fillId="0" borderId="1" xfId="1" quotePrefix="1" applyFont="1" applyBorder="1" applyAlignment="1">
      <alignment horizontal="right" vertical="center" wrapText="1"/>
    </xf>
    <xf numFmtId="164" fontId="13" fillId="4" borderId="1" xfId="1" applyNumberFormat="1" applyFont="1" applyFill="1" applyBorder="1" applyAlignment="1">
      <alignment horizontal="center" vertical="center"/>
    </xf>
    <xf numFmtId="2" fontId="17" fillId="4" borderId="1" xfId="1" applyNumberFormat="1" applyFont="1" applyFill="1" applyBorder="1" applyAlignment="1">
      <alignment horizontal="center" vertical="center"/>
    </xf>
    <xf numFmtId="164" fontId="13" fillId="0" borderId="1" xfId="1" applyNumberFormat="1" applyFont="1" applyBorder="1" applyAlignment="1">
      <alignment horizontal="center" vertical="center"/>
    </xf>
    <xf numFmtId="3" fontId="21" fillId="3" borderId="1" xfId="12" applyNumberFormat="1" applyFont="1" applyFill="1" applyBorder="1" applyAlignment="1">
      <alignment horizontal="center" vertical="center"/>
    </xf>
    <xf numFmtId="3" fontId="13" fillId="3" borderId="1" xfId="12" applyNumberFormat="1" applyFont="1" applyFill="1" applyBorder="1" applyAlignment="1">
      <alignment horizontal="center" vertical="center"/>
    </xf>
    <xf numFmtId="164" fontId="13" fillId="3" borderId="1" xfId="1" applyNumberFormat="1" applyFont="1" applyFill="1" applyBorder="1" applyAlignment="1">
      <alignment horizontal="center" vertical="center"/>
    </xf>
    <xf numFmtId="164" fontId="21" fillId="3" borderId="1" xfId="1" applyNumberFormat="1" applyFont="1" applyFill="1" applyBorder="1" applyAlignment="1">
      <alignment horizontal="center" vertical="center"/>
    </xf>
    <xf numFmtId="164" fontId="13" fillId="3" borderId="1" xfId="1" applyNumberFormat="1" applyFont="1" applyFill="1" applyBorder="1" applyAlignment="1" applyProtection="1">
      <alignment horizontal="center" vertical="center"/>
      <protection locked="0"/>
    </xf>
    <xf numFmtId="164" fontId="32" fillId="3" borderId="1" xfId="1" applyNumberFormat="1" applyFont="1" applyFill="1" applyBorder="1" applyAlignment="1" applyProtection="1">
      <alignment horizontal="center" vertical="center"/>
      <protection locked="0"/>
    </xf>
    <xf numFmtId="3" fontId="13" fillId="3" borderId="1" xfId="1" applyNumberFormat="1" applyFont="1" applyFill="1" applyBorder="1" applyAlignment="1">
      <alignment horizontal="center" vertical="center"/>
    </xf>
    <xf numFmtId="0" fontId="32" fillId="3" borderId="1" xfId="0" applyFont="1" applyFill="1" applyBorder="1" applyAlignment="1">
      <alignment horizontal="center" vertical="center"/>
    </xf>
    <xf numFmtId="49" fontId="15" fillId="2" borderId="3" xfId="1" applyNumberFormat="1" applyFont="1" applyFill="1" applyBorder="1" applyAlignment="1">
      <alignment horizontal="left" vertical="center" wrapText="1"/>
    </xf>
    <xf numFmtId="49" fontId="15" fillId="2" borderId="1" xfId="1" applyNumberFormat="1" applyFont="1" applyFill="1" applyBorder="1" applyAlignment="1">
      <alignment horizontal="left" vertical="center" wrapText="1"/>
    </xf>
    <xf numFmtId="49" fontId="15" fillId="2" borderId="51" xfId="1" applyNumberFormat="1" applyFont="1" applyFill="1" applyBorder="1" applyAlignment="1">
      <alignment horizontal="left" vertical="center" wrapText="1"/>
    </xf>
    <xf numFmtId="49" fontId="15" fillId="2" borderId="46" xfId="1" applyNumberFormat="1" applyFont="1" applyFill="1" applyBorder="1" applyAlignment="1">
      <alignment horizontal="left" vertical="center" wrapText="1"/>
    </xf>
    <xf numFmtId="0" fontId="13" fillId="3" borderId="1" xfId="0" applyFont="1" applyFill="1" applyBorder="1" applyAlignment="1">
      <alignment horizontal="center" vertical="center"/>
    </xf>
    <xf numFmtId="14" fontId="13" fillId="3" borderId="1" xfId="0" applyNumberFormat="1" applyFont="1" applyFill="1" applyBorder="1" applyAlignment="1">
      <alignment horizontal="center" vertical="center"/>
    </xf>
    <xf numFmtId="0" fontId="13" fillId="0" borderId="1" xfId="0" applyFont="1" applyBorder="1" applyAlignment="1">
      <alignment horizontal="center" vertical="center"/>
    </xf>
    <xf numFmtId="0" fontId="21" fillId="3" borderId="1" xfId="0" applyFont="1" applyFill="1" applyBorder="1" applyAlignment="1">
      <alignment horizontal="center" vertical="center"/>
    </xf>
    <xf numFmtId="0" fontId="35" fillId="3" borderId="1" xfId="0" applyFont="1" applyFill="1" applyBorder="1" applyAlignment="1">
      <alignment horizontal="center" vertical="center"/>
    </xf>
    <xf numFmtId="0" fontId="21" fillId="0" borderId="1" xfId="0" applyFont="1" applyBorder="1" applyAlignment="1">
      <alignment horizontal="center" vertical="center"/>
    </xf>
    <xf numFmtId="0" fontId="35" fillId="0" borderId="1" xfId="0" applyFont="1" applyBorder="1" applyAlignment="1">
      <alignment horizontal="center" vertical="center"/>
    </xf>
    <xf numFmtId="0" fontId="34" fillId="3" borderId="1" xfId="0" applyFont="1" applyFill="1" applyBorder="1" applyAlignment="1">
      <alignment horizontal="center" vertical="center"/>
    </xf>
    <xf numFmtId="0" fontId="21" fillId="7" borderId="1" xfId="0" applyFont="1" applyFill="1" applyBorder="1" applyAlignment="1">
      <alignment horizontal="center" vertical="center"/>
    </xf>
    <xf numFmtId="0" fontId="13" fillId="7" borderId="1" xfId="0" applyFont="1" applyFill="1" applyBorder="1" applyAlignment="1">
      <alignment horizontal="center" vertical="center"/>
    </xf>
    <xf numFmtId="16" fontId="13" fillId="7" borderId="1" xfId="0" applyNumberFormat="1" applyFont="1" applyFill="1" applyBorder="1" applyAlignment="1">
      <alignment horizontal="center" vertical="center"/>
    </xf>
    <xf numFmtId="2" fontId="21" fillId="0" borderId="3" xfId="2" applyNumberFormat="1" applyFont="1" applyBorder="1" applyAlignment="1">
      <alignment horizontal="center" vertical="center" wrapText="1"/>
    </xf>
    <xf numFmtId="2" fontId="21" fillId="3" borderId="3" xfId="2" applyNumberFormat="1" applyFont="1" applyFill="1" applyBorder="1" applyAlignment="1">
      <alignment horizontal="center" vertical="center" wrapText="1"/>
    </xf>
    <xf numFmtId="2" fontId="13" fillId="0" borderId="36" xfId="2" applyNumberFormat="1" applyFont="1" applyBorder="1" applyAlignment="1">
      <alignment horizontal="center" vertical="center" wrapText="1"/>
    </xf>
    <xf numFmtId="2" fontId="35" fillId="0" borderId="1" xfId="0" applyNumberFormat="1" applyFont="1" applyBorder="1" applyAlignment="1">
      <alignment horizontal="center" vertical="center"/>
    </xf>
    <xf numFmtId="0" fontId="17" fillId="0" borderId="1" xfId="0" applyFont="1" applyBorder="1" applyAlignment="1">
      <alignment horizontal="center" vertical="center"/>
    </xf>
    <xf numFmtId="2" fontId="35" fillId="0" borderId="36" xfId="2" applyNumberFormat="1" applyFont="1" applyBorder="1" applyAlignment="1">
      <alignment horizontal="center" vertical="center" wrapText="1"/>
    </xf>
    <xf numFmtId="2" fontId="21" fillId="0" borderId="36" xfId="2" applyNumberFormat="1" applyFont="1" applyBorder="1" applyAlignment="1">
      <alignment horizontal="center" vertical="center" wrapText="1"/>
    </xf>
    <xf numFmtId="2" fontId="35"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21" fillId="2" borderId="34" xfId="0" applyFont="1" applyFill="1" applyBorder="1" applyAlignment="1">
      <alignment horizontal="center" vertical="center" wrapText="1"/>
    </xf>
    <xf numFmtId="0" fontId="22" fillId="2" borderId="38" xfId="1" applyFont="1" applyFill="1" applyBorder="1" applyAlignment="1">
      <alignment horizontal="center" vertical="center" wrapText="1"/>
    </xf>
    <xf numFmtId="49" fontId="22" fillId="2" borderId="2" xfId="1" applyNumberFormat="1" applyFont="1" applyFill="1" applyBorder="1" applyAlignment="1">
      <alignment horizontal="center" vertical="center" wrapText="1"/>
    </xf>
    <xf numFmtId="49" fontId="24" fillId="2" borderId="5" xfId="1" applyNumberFormat="1" applyFont="1" applyFill="1" applyBorder="1" applyAlignment="1">
      <alignment horizontal="center" vertical="center" wrapText="1"/>
    </xf>
    <xf numFmtId="49" fontId="22" fillId="2" borderId="5" xfId="1" applyNumberFormat="1" applyFont="1" applyFill="1" applyBorder="1" applyAlignment="1">
      <alignment horizontal="center" vertical="center" wrapText="1"/>
    </xf>
    <xf numFmtId="49" fontId="25" fillId="2" borderId="5" xfId="1" applyNumberFormat="1" applyFont="1" applyFill="1" applyBorder="1" applyAlignment="1">
      <alignment horizontal="center" vertical="center" wrapText="1"/>
    </xf>
    <xf numFmtId="49" fontId="24" fillId="2" borderId="34" xfId="1" applyNumberFormat="1" applyFont="1" applyFill="1" applyBorder="1" applyAlignment="1">
      <alignment horizontal="center" vertical="center" wrapText="1"/>
    </xf>
    <xf numFmtId="49" fontId="21" fillId="2" borderId="38" xfId="0" applyNumberFormat="1" applyFont="1" applyFill="1" applyBorder="1" applyAlignment="1">
      <alignment horizontal="center" vertical="center"/>
    </xf>
    <xf numFmtId="49" fontId="21" fillId="3" borderId="2" xfId="0" applyNumberFormat="1" applyFont="1" applyFill="1" applyBorder="1" applyAlignment="1">
      <alignment horizontal="center" vertical="center"/>
    </xf>
    <xf numFmtId="49" fontId="13" fillId="0" borderId="5" xfId="0" applyNumberFormat="1" applyFont="1" applyBorder="1" applyAlignment="1">
      <alignment horizontal="center" vertical="center"/>
    </xf>
    <xf numFmtId="49" fontId="17" fillId="0" borderId="5"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13" fillId="0" borderId="5" xfId="1" applyNumberFormat="1" applyFont="1" applyBorder="1" applyAlignment="1">
      <alignment horizontal="center" vertical="center"/>
    </xf>
    <xf numFmtId="49" fontId="17" fillId="0" borderId="5" xfId="1" applyNumberFormat="1" applyFont="1" applyBorder="1" applyAlignment="1">
      <alignment horizontal="center" vertical="center"/>
    </xf>
    <xf numFmtId="49" fontId="13" fillId="3" borderId="5" xfId="0" applyNumberFormat="1" applyFont="1" applyFill="1" applyBorder="1" applyAlignment="1">
      <alignment horizontal="center" vertical="center"/>
    </xf>
    <xf numFmtId="49" fontId="21" fillId="3" borderId="5" xfId="0" applyNumberFormat="1" applyFont="1" applyFill="1" applyBorder="1" applyAlignment="1">
      <alignment horizontal="center" vertical="center"/>
    </xf>
    <xf numFmtId="49" fontId="17" fillId="3" borderId="5" xfId="0" applyNumberFormat="1" applyFont="1" applyFill="1" applyBorder="1" applyAlignment="1">
      <alignment horizontal="center" vertical="center"/>
    </xf>
    <xf numFmtId="49" fontId="13" fillId="0" borderId="5" xfId="0" applyNumberFormat="1" applyFont="1" applyFill="1" applyBorder="1" applyAlignment="1">
      <alignment horizontal="center" vertical="center"/>
    </xf>
    <xf numFmtId="49" fontId="13" fillId="0" borderId="34" xfId="0" applyNumberFormat="1" applyFont="1" applyBorder="1" applyAlignment="1">
      <alignment horizontal="center" vertical="center"/>
    </xf>
    <xf numFmtId="0" fontId="21" fillId="2" borderId="34" xfId="1" applyFont="1" applyFill="1" applyBorder="1" applyAlignment="1">
      <alignment horizontal="center" vertical="center" wrapText="1"/>
    </xf>
    <xf numFmtId="0" fontId="24" fillId="2" borderId="38" xfId="1" applyFont="1" applyFill="1" applyBorder="1" applyAlignment="1">
      <alignment horizontal="center" vertical="center" wrapText="1"/>
    </xf>
    <xf numFmtId="49" fontId="24" fillId="2" borderId="2" xfId="1" applyNumberFormat="1" applyFont="1" applyFill="1" applyBorder="1" applyAlignment="1">
      <alignment horizontal="center" vertical="center" wrapText="1"/>
    </xf>
    <xf numFmtId="49" fontId="24" fillId="2" borderId="35" xfId="1" applyNumberFormat="1" applyFont="1" applyFill="1" applyBorder="1" applyAlignment="1">
      <alignment horizontal="center" vertical="center" wrapText="1"/>
    </xf>
    <xf numFmtId="49" fontId="24" fillId="2" borderId="38" xfId="1" applyNumberFormat="1" applyFont="1" applyFill="1" applyBorder="1" applyAlignment="1">
      <alignment horizontal="center" vertical="center" wrapText="1"/>
    </xf>
    <xf numFmtId="0" fontId="13" fillId="7" borderId="1" xfId="1" applyFont="1" applyFill="1" applyBorder="1" applyAlignment="1">
      <alignment horizontal="center" vertical="center"/>
    </xf>
    <xf numFmtId="49" fontId="13" fillId="7" borderId="1" xfId="1" applyNumberFormat="1" applyFont="1" applyFill="1" applyBorder="1" applyAlignment="1">
      <alignment horizontal="center" vertical="center"/>
    </xf>
    <xf numFmtId="49" fontId="13" fillId="2" borderId="1" xfId="1" applyNumberFormat="1" applyFont="1" applyFill="1" applyBorder="1" applyAlignment="1">
      <alignment horizontal="center" vertical="center"/>
    </xf>
    <xf numFmtId="1" fontId="13" fillId="7" borderId="1" xfId="1" applyNumberFormat="1" applyFont="1" applyFill="1" applyBorder="1" applyAlignment="1">
      <alignment horizontal="center" vertical="center"/>
    </xf>
    <xf numFmtId="0" fontId="13" fillId="2" borderId="1" xfId="1" applyFont="1" applyFill="1" applyBorder="1" applyAlignment="1">
      <alignment horizontal="center" vertical="center"/>
    </xf>
    <xf numFmtId="164" fontId="36" fillId="7" borderId="1" xfId="1" applyNumberFormat="1" applyFont="1" applyFill="1" applyBorder="1" applyAlignment="1">
      <alignment horizontal="center" vertical="center"/>
    </xf>
    <xf numFmtId="164" fontId="21" fillId="7" borderId="1" xfId="1" applyNumberFormat="1" applyFont="1" applyFill="1" applyBorder="1" applyAlignment="1">
      <alignment horizontal="center" vertical="center"/>
    </xf>
    <xf numFmtId="164" fontId="32" fillId="0" borderId="1" xfId="1" applyNumberFormat="1" applyFont="1" applyBorder="1" applyAlignment="1">
      <alignment horizontal="center" vertical="center"/>
    </xf>
    <xf numFmtId="164" fontId="32" fillId="7" borderId="1" xfId="1" applyNumberFormat="1" applyFont="1" applyFill="1" applyBorder="1" applyAlignment="1">
      <alignment horizontal="center" vertical="center"/>
    </xf>
    <xf numFmtId="164" fontId="13" fillId="7" borderId="1" xfId="1" applyNumberFormat="1" applyFont="1" applyFill="1" applyBorder="1" applyAlignment="1">
      <alignment horizontal="center" vertical="center"/>
    </xf>
    <xf numFmtId="164" fontId="40" fillId="7" borderId="1" xfId="1" applyNumberFormat="1" applyFont="1" applyFill="1" applyBorder="1" applyAlignment="1">
      <alignment horizontal="center" vertical="center" wrapText="1"/>
    </xf>
    <xf numFmtId="9" fontId="39" fillId="7" borderId="7" xfId="12" applyFont="1" applyFill="1" applyBorder="1" applyAlignment="1">
      <alignment horizontal="center" vertical="center" wrapText="1"/>
    </xf>
    <xf numFmtId="164" fontId="40" fillId="0" borderId="1" xfId="1" applyNumberFormat="1" applyFont="1" applyBorder="1" applyAlignment="1">
      <alignment horizontal="center" vertical="center" wrapText="1"/>
    </xf>
    <xf numFmtId="164" fontId="40" fillId="7" borderId="7" xfId="1" applyNumberFormat="1" applyFont="1" applyFill="1" applyBorder="1" applyAlignment="1">
      <alignment horizontal="center" vertical="center" wrapText="1"/>
    </xf>
    <xf numFmtId="164" fontId="40" fillId="7" borderId="3" xfId="1" applyNumberFormat="1" applyFont="1" applyFill="1" applyBorder="1" applyAlignment="1">
      <alignment horizontal="center" vertical="center" wrapText="1"/>
    </xf>
    <xf numFmtId="164" fontId="40" fillId="7" borderId="51" xfId="1" applyNumberFormat="1" applyFont="1" applyFill="1" applyBorder="1" applyAlignment="1">
      <alignment horizontal="center" vertical="center" wrapText="1"/>
    </xf>
    <xf numFmtId="164" fontId="40" fillId="7" borderId="46" xfId="1" applyNumberFormat="1" applyFont="1" applyFill="1" applyBorder="1" applyAlignment="1">
      <alignment horizontal="center" vertical="center" wrapText="1"/>
    </xf>
    <xf numFmtId="3" fontId="21" fillId="7" borderId="40" xfId="1" applyNumberFormat="1" applyFont="1" applyFill="1" applyBorder="1" applyAlignment="1">
      <alignment horizontal="center" vertical="center"/>
    </xf>
    <xf numFmtId="3" fontId="21" fillId="7" borderId="41" xfId="1" applyNumberFormat="1" applyFont="1" applyFill="1" applyBorder="1" applyAlignment="1">
      <alignment horizontal="center" vertical="center"/>
    </xf>
    <xf numFmtId="3" fontId="21" fillId="7" borderId="43" xfId="1" applyNumberFormat="1" applyFont="1" applyFill="1" applyBorder="1" applyAlignment="1">
      <alignment horizontal="center" vertical="center" wrapText="1"/>
    </xf>
    <xf numFmtId="3" fontId="21" fillId="7" borderId="21" xfId="1" applyNumberFormat="1" applyFont="1" applyFill="1" applyBorder="1" applyAlignment="1">
      <alignment horizontal="center" vertical="center"/>
    </xf>
    <xf numFmtId="3" fontId="21" fillId="7" borderId="9" xfId="1" applyNumberFormat="1" applyFont="1" applyFill="1" applyBorder="1" applyAlignment="1">
      <alignment horizontal="center" vertical="center"/>
    </xf>
    <xf numFmtId="3" fontId="13" fillId="7" borderId="23" xfId="1" applyNumberFormat="1" applyFont="1" applyFill="1" applyBorder="1" applyAlignment="1">
      <alignment horizontal="center" vertical="center" wrapText="1"/>
    </xf>
    <xf numFmtId="3" fontId="21" fillId="7" borderId="24" xfId="1" applyNumberFormat="1" applyFont="1" applyFill="1" applyBorder="1" applyAlignment="1">
      <alignment horizontal="center" vertical="center"/>
    </xf>
    <xf numFmtId="3" fontId="21" fillId="7" borderId="11" xfId="1" applyNumberFormat="1" applyFont="1" applyFill="1" applyBorder="1" applyAlignment="1">
      <alignment horizontal="center" vertical="center"/>
    </xf>
    <xf numFmtId="3" fontId="21" fillId="7" borderId="23" xfId="1" applyNumberFormat="1" applyFont="1" applyFill="1" applyBorder="1" applyAlignment="1">
      <alignment horizontal="center" vertical="center" wrapText="1"/>
    </xf>
    <xf numFmtId="3" fontId="21" fillId="7" borderId="24" xfId="1" applyNumberFormat="1" applyFont="1" applyFill="1" applyBorder="1" applyAlignment="1">
      <alignment horizontal="center" vertical="center" wrapText="1"/>
    </xf>
    <xf numFmtId="3" fontId="21" fillId="7" borderId="11" xfId="1" applyNumberFormat="1" applyFont="1" applyFill="1" applyBorder="1" applyAlignment="1">
      <alignment horizontal="center" vertical="center" wrapText="1"/>
    </xf>
    <xf numFmtId="3" fontId="13" fillId="7" borderId="24" xfId="1" applyNumberFormat="1" applyFont="1" applyFill="1" applyBorder="1" applyAlignment="1">
      <alignment horizontal="center" vertical="center" wrapText="1"/>
    </xf>
    <xf numFmtId="3" fontId="13" fillId="7" borderId="11" xfId="1" applyNumberFormat="1" applyFont="1" applyFill="1" applyBorder="1" applyAlignment="1">
      <alignment horizontal="center" vertical="center" wrapText="1"/>
    </xf>
    <xf numFmtId="3" fontId="13" fillId="7" borderId="45" xfId="1" applyNumberFormat="1" applyFont="1" applyFill="1" applyBorder="1" applyAlignment="1">
      <alignment horizontal="center" vertical="center" wrapText="1"/>
    </xf>
    <xf numFmtId="3" fontId="21" fillId="7" borderId="24" xfId="4" applyNumberFormat="1" applyFont="1" applyFill="1" applyBorder="1" applyAlignment="1">
      <alignment horizontal="center" vertical="center"/>
    </xf>
    <xf numFmtId="3" fontId="21" fillId="7" borderId="11" xfId="0" applyNumberFormat="1" applyFont="1" applyFill="1" applyBorder="1" applyAlignment="1">
      <alignment horizontal="center" vertical="center" wrapText="1"/>
    </xf>
    <xf numFmtId="3" fontId="21" fillId="7" borderId="21" xfId="1" applyNumberFormat="1" applyFont="1" applyFill="1" applyBorder="1" applyAlignment="1">
      <alignment horizontal="center" vertical="center" wrapText="1"/>
    </xf>
    <xf numFmtId="3" fontId="21" fillId="7" borderId="9" xfId="1" applyNumberFormat="1" applyFont="1" applyFill="1" applyBorder="1" applyAlignment="1">
      <alignment horizontal="center" vertical="center" wrapText="1"/>
    </xf>
    <xf numFmtId="3" fontId="13" fillId="7" borderId="28" xfId="1" applyNumberFormat="1" applyFont="1" applyFill="1" applyBorder="1" applyAlignment="1">
      <alignment horizontal="center" vertical="center" wrapText="1"/>
    </xf>
    <xf numFmtId="3" fontId="21" fillId="7" borderId="40" xfId="4" applyNumberFormat="1" applyFont="1" applyFill="1" applyBorder="1" applyAlignment="1">
      <alignment horizontal="center" vertical="center"/>
    </xf>
    <xf numFmtId="3" fontId="21" fillId="7" borderId="41" xfId="4" applyNumberFormat="1" applyFont="1" applyFill="1" applyBorder="1" applyAlignment="1">
      <alignment horizontal="center" vertical="center"/>
    </xf>
    <xf numFmtId="3" fontId="21" fillId="7" borderId="43" xfId="0" applyNumberFormat="1" applyFont="1" applyFill="1" applyBorder="1" applyAlignment="1">
      <alignment horizontal="center" vertical="center" wrapText="1"/>
    </xf>
    <xf numFmtId="3" fontId="21" fillId="7" borderId="21" xfId="4" applyNumberFormat="1" applyFont="1" applyFill="1" applyBorder="1" applyAlignment="1">
      <alignment horizontal="center" vertical="center"/>
    </xf>
    <xf numFmtId="3" fontId="21" fillId="7" borderId="9" xfId="4" applyNumberFormat="1" applyFont="1" applyFill="1" applyBorder="1" applyAlignment="1">
      <alignment horizontal="center" vertical="center"/>
    </xf>
    <xf numFmtId="3" fontId="21" fillId="7" borderId="22" xfId="0" applyNumberFormat="1" applyFont="1" applyFill="1" applyBorder="1" applyAlignment="1">
      <alignment horizontal="center" vertical="center" wrapText="1"/>
    </xf>
    <xf numFmtId="3" fontId="13" fillId="7" borderId="24" xfId="4" applyNumberFormat="1" applyFont="1" applyFill="1" applyBorder="1" applyAlignment="1">
      <alignment horizontal="center" vertical="center"/>
    </xf>
    <xf numFmtId="3" fontId="13" fillId="7" borderId="11" xfId="4" applyNumberFormat="1" applyFont="1" applyFill="1" applyBorder="1" applyAlignment="1">
      <alignment horizontal="center" vertical="center"/>
    </xf>
    <xf numFmtId="3" fontId="13" fillId="7" borderId="23" xfId="0" applyNumberFormat="1" applyFont="1" applyFill="1" applyBorder="1" applyAlignment="1">
      <alignment horizontal="center" vertical="center" wrapText="1"/>
    </xf>
    <xf numFmtId="3" fontId="21" fillId="7" borderId="11" xfId="4" applyNumberFormat="1" applyFont="1" applyFill="1" applyBorder="1" applyAlignment="1">
      <alignment horizontal="center" vertical="center"/>
    </xf>
    <xf numFmtId="3" fontId="21" fillId="7" borderId="23" xfId="0" applyNumberFormat="1" applyFont="1" applyFill="1" applyBorder="1" applyAlignment="1">
      <alignment horizontal="center" vertical="center" wrapText="1"/>
    </xf>
    <xf numFmtId="3" fontId="13" fillId="7" borderId="12" xfId="0" applyNumberFormat="1" applyFont="1" applyFill="1" applyBorder="1" applyAlignment="1">
      <alignment horizontal="center" vertical="center" wrapText="1"/>
    </xf>
    <xf numFmtId="3" fontId="13" fillId="7" borderId="24" xfId="0" applyNumberFormat="1" applyFont="1" applyFill="1" applyBorder="1" applyAlignment="1">
      <alignment horizontal="center" vertical="center" wrapText="1"/>
    </xf>
    <xf numFmtId="3" fontId="13" fillId="7" borderId="11" xfId="0" applyNumberFormat="1" applyFont="1" applyFill="1" applyBorder="1" applyAlignment="1">
      <alignment horizontal="center" vertical="center" wrapText="1"/>
    </xf>
    <xf numFmtId="3" fontId="21" fillId="7" borderId="24" xfId="0" applyNumberFormat="1" applyFont="1" applyFill="1" applyBorder="1" applyAlignment="1">
      <alignment horizontal="center" vertical="center" wrapText="1"/>
    </xf>
    <xf numFmtId="3" fontId="13" fillId="7" borderId="28" xfId="0" applyNumberFormat="1" applyFont="1" applyFill="1" applyBorder="1" applyAlignment="1">
      <alignment horizontal="center" vertical="center" wrapText="1"/>
    </xf>
    <xf numFmtId="1" fontId="21" fillId="7" borderId="38" xfId="1" applyNumberFormat="1" applyFont="1" applyFill="1" applyBorder="1" applyAlignment="1">
      <alignment horizontal="center" vertical="center" wrapText="1"/>
    </xf>
    <xf numFmtId="1" fontId="21" fillId="7" borderId="46" xfId="1" applyNumberFormat="1" applyFont="1" applyFill="1" applyBorder="1" applyAlignment="1">
      <alignment horizontal="center" vertical="center" wrapText="1"/>
    </xf>
    <xf numFmtId="1" fontId="13" fillId="7" borderId="2" xfId="1" applyNumberFormat="1" applyFont="1" applyFill="1" applyBorder="1" applyAlignment="1">
      <alignment horizontal="center" vertical="center" wrapText="1"/>
    </xf>
    <xf numFmtId="1" fontId="13" fillId="7" borderId="3" xfId="1" applyNumberFormat="1" applyFont="1" applyFill="1" applyBorder="1" applyAlignment="1">
      <alignment horizontal="center" vertical="center" wrapText="1"/>
    </xf>
    <xf numFmtId="1" fontId="13" fillId="7" borderId="5" xfId="1" applyNumberFormat="1" applyFont="1" applyFill="1" applyBorder="1" applyAlignment="1">
      <alignment horizontal="center" vertical="center" wrapText="1"/>
    </xf>
    <xf numFmtId="1" fontId="13" fillId="7" borderId="1" xfId="1" applyNumberFormat="1" applyFont="1" applyFill="1" applyBorder="1" applyAlignment="1">
      <alignment horizontal="center" vertical="center" wrapText="1"/>
    </xf>
    <xf numFmtId="1" fontId="13" fillId="7" borderId="35" xfId="1" applyNumberFormat="1" applyFont="1" applyFill="1" applyBorder="1" applyAlignment="1">
      <alignment horizontal="center" vertical="center" wrapText="1"/>
    </xf>
    <xf numFmtId="1" fontId="13" fillId="7" borderId="36" xfId="1" applyNumberFormat="1" applyFont="1" applyFill="1" applyBorder="1" applyAlignment="1">
      <alignment horizontal="center" vertical="center" wrapText="1"/>
    </xf>
    <xf numFmtId="1" fontId="21" fillId="7" borderId="38" xfId="1" applyNumberFormat="1" applyFont="1" applyFill="1" applyBorder="1" applyAlignment="1">
      <alignment horizontal="center" vertical="center"/>
    </xf>
    <xf numFmtId="1" fontId="21" fillId="7" borderId="46" xfId="1" applyNumberFormat="1" applyFont="1" applyFill="1" applyBorder="1" applyAlignment="1">
      <alignment horizontal="center" vertical="center"/>
    </xf>
    <xf numFmtId="1" fontId="13" fillId="7" borderId="2" xfId="1" applyNumberFormat="1" applyFont="1" applyFill="1" applyBorder="1" applyAlignment="1">
      <alignment horizontal="center" vertical="center"/>
    </xf>
    <xf numFmtId="1" fontId="13" fillId="7" borderId="3" xfId="1" applyNumberFormat="1" applyFont="1" applyFill="1" applyBorder="1" applyAlignment="1">
      <alignment horizontal="center" vertical="center"/>
    </xf>
    <xf numFmtId="1" fontId="13" fillId="7" borderId="5" xfId="1" applyNumberFormat="1" applyFont="1" applyFill="1" applyBorder="1" applyAlignment="1">
      <alignment horizontal="center" vertical="center"/>
    </xf>
    <xf numFmtId="1" fontId="13" fillId="7" borderId="34" xfId="1" applyNumberFormat="1" applyFont="1" applyFill="1" applyBorder="1" applyAlignment="1">
      <alignment horizontal="center" vertical="center" wrapText="1"/>
    </xf>
    <xf numFmtId="1" fontId="13" fillId="7" borderId="7" xfId="1" applyNumberFormat="1" applyFont="1" applyFill="1" applyBorder="1" applyAlignment="1">
      <alignment horizontal="center" vertical="center" wrapText="1"/>
    </xf>
    <xf numFmtId="9" fontId="21" fillId="7" borderId="39" xfId="4" applyFont="1" applyFill="1" applyBorder="1" applyAlignment="1">
      <alignment horizontal="center" vertical="center"/>
    </xf>
    <xf numFmtId="1" fontId="21" fillId="7" borderId="67" xfId="1" applyNumberFormat="1" applyFont="1" applyFill="1" applyBorder="1" applyAlignment="1">
      <alignment horizontal="center" vertical="center" wrapText="1"/>
    </xf>
    <xf numFmtId="1" fontId="21" fillId="7" borderId="53" xfId="1" applyNumberFormat="1" applyFont="1" applyFill="1" applyBorder="1" applyAlignment="1">
      <alignment horizontal="center" vertical="center"/>
    </xf>
    <xf numFmtId="1" fontId="21" fillId="7" borderId="67" xfId="1" applyNumberFormat="1" applyFont="1" applyFill="1" applyBorder="1" applyAlignment="1">
      <alignment horizontal="center" vertical="center"/>
    </xf>
    <xf numFmtId="49" fontId="13" fillId="3" borderId="1" xfId="1" applyNumberFormat="1" applyFont="1" applyFill="1" applyBorder="1" applyAlignment="1">
      <alignment horizontal="center" vertical="center"/>
    </xf>
    <xf numFmtId="0" fontId="7" fillId="3" borderId="0" xfId="5" applyFont="1" applyFill="1" applyAlignment="1">
      <alignment horizontal="center"/>
    </xf>
    <xf numFmtId="0" fontId="9" fillId="3" borderId="0" xfId="5" applyFont="1" applyFill="1" applyAlignment="1">
      <alignment horizontal="right"/>
    </xf>
    <xf numFmtId="0" fontId="7" fillId="3" borderId="0" xfId="5" applyFont="1" applyFill="1" applyAlignment="1">
      <alignment horizontal="left"/>
    </xf>
    <xf numFmtId="0" fontId="36" fillId="4" borderId="3" xfId="1" applyFont="1" applyFill="1" applyBorder="1" applyAlignment="1">
      <alignment horizontal="center" vertical="center" wrapText="1"/>
    </xf>
    <xf numFmtId="0" fontId="21" fillId="2" borderId="37" xfId="1" applyFont="1" applyFill="1" applyBorder="1" applyAlignment="1">
      <alignment horizontal="center" vertical="center" wrapText="1"/>
    </xf>
    <xf numFmtId="0" fontId="7" fillId="3" borderId="0" xfId="0" applyFont="1" applyFill="1" applyAlignment="1">
      <alignment horizontal="left"/>
    </xf>
    <xf numFmtId="0" fontId="7" fillId="3" borderId="0" xfId="0" applyFont="1" applyFill="1"/>
    <xf numFmtId="49" fontId="13" fillId="4" borderId="19" xfId="1" applyNumberFormat="1" applyFont="1" applyFill="1" applyBorder="1" applyAlignment="1">
      <alignment horizontal="left" vertical="center"/>
    </xf>
    <xf numFmtId="49" fontId="13" fillId="4" borderId="19" xfId="1" applyNumberFormat="1" applyFont="1" applyFill="1" applyBorder="1" applyAlignment="1">
      <alignment horizontal="center" vertical="center"/>
    </xf>
    <xf numFmtId="49" fontId="36" fillId="4" borderId="1" xfId="0" applyNumberFormat="1" applyFont="1" applyFill="1" applyBorder="1" applyAlignment="1">
      <alignment horizontal="center" vertical="center"/>
    </xf>
    <xf numFmtId="0" fontId="36" fillId="4" borderId="1" xfId="0" applyFont="1" applyFill="1" applyBorder="1" applyAlignment="1">
      <alignment horizontal="left" vertical="center" wrapText="1"/>
    </xf>
    <xf numFmtId="0" fontId="13" fillId="0" borderId="1" xfId="0" applyFont="1" applyFill="1" applyBorder="1" applyAlignment="1">
      <alignment horizontal="left" vertical="center"/>
    </xf>
    <xf numFmtId="9" fontId="13" fillId="3" borderId="1" xfId="0" applyNumberFormat="1" applyFont="1" applyFill="1" applyBorder="1" applyAlignment="1">
      <alignment horizontal="center" vertical="center"/>
    </xf>
    <xf numFmtId="9" fontId="13" fillId="4" borderId="1" xfId="0" applyNumberFormat="1" applyFont="1" applyFill="1" applyBorder="1" applyAlignment="1">
      <alignment horizontal="center" vertical="center"/>
    </xf>
    <xf numFmtId="0" fontId="33" fillId="0" borderId="1" xfId="0" applyFont="1" applyBorder="1" applyAlignment="1">
      <alignment horizontal="left" vertical="center" wrapText="1" indent="1"/>
    </xf>
    <xf numFmtId="0" fontId="33" fillId="3" borderId="1" xfId="0" applyFont="1" applyFill="1" applyBorder="1" applyAlignment="1">
      <alignment horizontal="left" vertical="center" wrapText="1" indent="1"/>
    </xf>
    <xf numFmtId="9" fontId="13" fillId="0" borderId="1" xfId="0" applyNumberFormat="1" applyFont="1" applyBorder="1" applyAlignment="1">
      <alignment horizontal="center" vertical="center"/>
    </xf>
    <xf numFmtId="0" fontId="21" fillId="6" borderId="1" xfId="0" applyFont="1" applyFill="1" applyBorder="1" applyAlignment="1">
      <alignment horizontal="center" vertical="center"/>
    </xf>
    <xf numFmtId="0" fontId="21" fillId="6" borderId="1" xfId="0" applyFont="1" applyFill="1" applyBorder="1" applyAlignment="1">
      <alignment horizontal="left" vertical="center" wrapText="1"/>
    </xf>
    <xf numFmtId="0" fontId="36" fillId="4" borderId="1" xfId="0" applyFont="1" applyFill="1" applyBorder="1" applyAlignment="1">
      <alignment horizontal="left" vertical="center"/>
    </xf>
    <xf numFmtId="0" fontId="36" fillId="4" borderId="1" xfId="0" applyFont="1" applyFill="1" applyBorder="1" applyAlignment="1">
      <alignment horizontal="center" vertical="center"/>
    </xf>
    <xf numFmtId="0" fontId="36" fillId="6" borderId="1" xfId="0" applyFont="1" applyFill="1" applyBorder="1" applyAlignment="1">
      <alignment horizontal="center" vertical="center"/>
    </xf>
    <xf numFmtId="0" fontId="36" fillId="6" borderId="1" xfId="0" applyFont="1" applyFill="1" applyBorder="1" applyAlignment="1">
      <alignment horizontal="left" vertical="center"/>
    </xf>
    <xf numFmtId="0" fontId="13" fillId="3" borderId="0" xfId="0" applyFont="1" applyFill="1" applyAlignment="1">
      <alignment horizontal="left" vertical="center"/>
    </xf>
    <xf numFmtId="0" fontId="41" fillId="3" borderId="0" xfId="5" applyFont="1" applyFill="1" applyAlignment="1">
      <alignment vertical="top"/>
    </xf>
    <xf numFmtId="0" fontId="41" fillId="3" borderId="0" xfId="5" applyFont="1" applyFill="1" applyAlignment="1">
      <alignment horizontal="left" vertical="top"/>
    </xf>
    <xf numFmtId="0" fontId="13" fillId="0" borderId="0" xfId="0" applyFont="1" applyAlignment="1">
      <alignment horizontal="left"/>
    </xf>
    <xf numFmtId="49" fontId="13" fillId="7" borderId="1" xfId="0" applyNumberFormat="1" applyFont="1" applyFill="1" applyBorder="1" applyAlignment="1">
      <alignment horizontal="center" vertical="center"/>
    </xf>
    <xf numFmtId="0" fontId="36" fillId="0" borderId="1" xfId="0" applyFont="1" applyBorder="1" applyAlignment="1">
      <alignment horizontal="center" vertical="center"/>
    </xf>
    <xf numFmtId="0" fontId="34" fillId="0" borderId="1" xfId="0" applyFont="1" applyBorder="1" applyAlignment="1">
      <alignment horizontal="center" vertical="center"/>
    </xf>
    <xf numFmtId="0" fontId="32" fillId="0" borderId="0" xfId="0" applyFont="1" applyAlignment="1">
      <alignment horizontal="left" vertical="center" wrapText="1"/>
    </xf>
    <xf numFmtId="0" fontId="13" fillId="4" borderId="1" xfId="0" applyFont="1" applyFill="1" applyBorder="1" applyAlignment="1">
      <alignment horizontal="center" vertical="center"/>
    </xf>
    <xf numFmtId="0" fontId="36" fillId="3" borderId="1" xfId="0" applyFont="1" applyFill="1" applyBorder="1" applyAlignment="1">
      <alignment horizontal="center" vertical="center"/>
    </xf>
    <xf numFmtId="0" fontId="42" fillId="3" borderId="0" xfId="0" applyFont="1" applyFill="1"/>
    <xf numFmtId="0" fontId="13" fillId="0" borderId="0" xfId="0" applyFont="1" applyAlignment="1">
      <alignment horizontal="center" vertical="center"/>
    </xf>
    <xf numFmtId="0" fontId="36" fillId="7" borderId="1" xfId="0" applyFont="1" applyFill="1" applyBorder="1" applyAlignment="1">
      <alignment horizontal="center" vertical="center"/>
    </xf>
    <xf numFmtId="0" fontId="42" fillId="0" borderId="0" xfId="0" applyFont="1"/>
    <xf numFmtId="0" fontId="32" fillId="0" borderId="0" xfId="0" applyFont="1"/>
    <xf numFmtId="0" fontId="32" fillId="3" borderId="0" xfId="0" applyFont="1" applyFill="1"/>
    <xf numFmtId="0" fontId="32" fillId="3" borderId="0" xfId="0" applyFont="1" applyFill="1" applyAlignment="1">
      <alignment horizontal="right"/>
    </xf>
    <xf numFmtId="1" fontId="36" fillId="4" borderId="3" xfId="2" applyNumberFormat="1" applyFont="1" applyFill="1" applyBorder="1" applyAlignment="1">
      <alignment horizontal="center" vertical="center" wrapText="1"/>
    </xf>
    <xf numFmtId="0" fontId="43" fillId="4" borderId="1" xfId="2" applyFont="1" applyFill="1" applyBorder="1" applyAlignment="1">
      <alignment vertical="center" wrapText="1"/>
    </xf>
    <xf numFmtId="166" fontId="36" fillId="4" borderId="1" xfId="0" applyNumberFormat="1" applyFont="1" applyFill="1" applyBorder="1" applyAlignment="1">
      <alignment horizontal="center" vertical="center"/>
    </xf>
    <xf numFmtId="2" fontId="21" fillId="0" borderId="1" xfId="0" applyNumberFormat="1" applyFont="1" applyBorder="1" applyAlignment="1">
      <alignment horizontal="center" vertical="center"/>
    </xf>
    <xf numFmtId="0" fontId="21" fillId="0" borderId="0" xfId="0" applyFont="1"/>
    <xf numFmtId="2" fontId="32" fillId="0" borderId="1" xfId="0" applyNumberFormat="1" applyFont="1" applyBorder="1" applyAlignment="1">
      <alignment horizontal="center" vertical="center"/>
    </xf>
    <xf numFmtId="3" fontId="32" fillId="3" borderId="1" xfId="12" applyNumberFormat="1" applyFont="1" applyFill="1" applyBorder="1" applyAlignment="1">
      <alignment horizontal="center" vertical="center"/>
    </xf>
    <xf numFmtId="2" fontId="32" fillId="0" borderId="3" xfId="0" applyNumberFormat="1" applyFont="1" applyBorder="1" applyAlignment="1">
      <alignment horizontal="center" vertical="center"/>
    </xf>
    <xf numFmtId="2" fontId="35" fillId="0" borderId="3" xfId="0" applyNumberFormat="1" applyFont="1" applyBorder="1" applyAlignment="1">
      <alignment horizontal="center" vertical="center"/>
    </xf>
    <xf numFmtId="2" fontId="32" fillId="0" borderId="3" xfId="2" applyNumberFormat="1" applyFont="1" applyBorder="1" applyAlignment="1">
      <alignment horizontal="center" vertical="center" wrapText="1"/>
    </xf>
    <xf numFmtId="2" fontId="35" fillId="0" borderId="3" xfId="2" applyNumberFormat="1" applyFont="1" applyBorder="1" applyAlignment="1">
      <alignment horizontal="center" vertical="center" wrapText="1"/>
    </xf>
    <xf numFmtId="2" fontId="36" fillId="0" borderId="1" xfId="2" applyNumberFormat="1" applyFont="1" applyBorder="1" applyAlignment="1">
      <alignment horizontal="center" vertical="center" wrapText="1"/>
    </xf>
    <xf numFmtId="0" fontId="36" fillId="0" borderId="1" xfId="2" applyFont="1" applyBorder="1" applyAlignment="1">
      <alignment vertical="center" wrapText="1"/>
    </xf>
    <xf numFmtId="2" fontId="36" fillId="0" borderId="36" xfId="2" applyNumberFormat="1" applyFont="1" applyBorder="1" applyAlignment="1">
      <alignment horizontal="center" vertical="center" wrapText="1"/>
    </xf>
    <xf numFmtId="2" fontId="21" fillId="3" borderId="1" xfId="1" applyNumberFormat="1" applyFont="1" applyFill="1" applyBorder="1" applyAlignment="1">
      <alignment horizontal="center" vertical="center"/>
    </xf>
    <xf numFmtId="0" fontId="17" fillId="0" borderId="0" xfId="0" applyFont="1"/>
    <xf numFmtId="0" fontId="21" fillId="0" borderId="1" xfId="1" applyFont="1" applyBorder="1" applyAlignment="1">
      <alignment vertical="center" wrapText="1"/>
    </xf>
    <xf numFmtId="2" fontId="21" fillId="0" borderId="1" xfId="2" applyNumberFormat="1" applyFont="1" applyBorder="1" applyAlignment="1">
      <alignment horizontal="center" vertical="center" wrapText="1"/>
    </xf>
    <xf numFmtId="0" fontId="32" fillId="0" borderId="0" xfId="0" applyFont="1" applyAlignment="1">
      <alignment horizontal="center" vertical="center"/>
    </xf>
    <xf numFmtId="0" fontId="32" fillId="0" borderId="1" xfId="0" applyFont="1" applyBorder="1" applyAlignment="1">
      <alignment horizontal="center" vertical="center"/>
    </xf>
    <xf numFmtId="0" fontId="21" fillId="0" borderId="1" xfId="0" applyFont="1" applyBorder="1" applyAlignment="1">
      <alignment wrapText="1"/>
    </xf>
    <xf numFmtId="0" fontId="21" fillId="0" borderId="1" xfId="0" applyFont="1" applyBorder="1" applyAlignment="1">
      <alignment vertical="center" wrapText="1"/>
    </xf>
    <xf numFmtId="0" fontId="32" fillId="7" borderId="1" xfId="0" applyFont="1" applyFill="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horizontal="left" vertical="top" wrapText="1"/>
    </xf>
    <xf numFmtId="0" fontId="17" fillId="0" borderId="1" xfId="0" applyFont="1" applyBorder="1" applyAlignment="1">
      <alignment vertical="top" wrapText="1"/>
    </xf>
    <xf numFmtId="0" fontId="17" fillId="0" borderId="1" xfId="0" applyFont="1" applyBorder="1" applyAlignment="1">
      <alignment wrapText="1"/>
    </xf>
    <xf numFmtId="0" fontId="17" fillId="0" borderId="1" xfId="0" applyFont="1" applyBorder="1" applyAlignment="1">
      <alignment vertical="center" wrapText="1"/>
    </xf>
    <xf numFmtId="0" fontId="32" fillId="0" borderId="0" xfId="0" applyFont="1" applyAlignment="1">
      <alignment horizontal="right"/>
    </xf>
    <xf numFmtId="0" fontId="32" fillId="2" borderId="19" xfId="1" applyFont="1" applyFill="1" applyBorder="1" applyAlignment="1">
      <alignment vertical="center"/>
    </xf>
    <xf numFmtId="0" fontId="32" fillId="2" borderId="59" xfId="1" applyFont="1" applyFill="1" applyBorder="1" applyAlignment="1">
      <alignment vertical="center"/>
    </xf>
    <xf numFmtId="0" fontId="7" fillId="3" borderId="0" xfId="5" applyFont="1" applyFill="1" applyAlignment="1">
      <alignment horizontal="center"/>
    </xf>
    <xf numFmtId="0" fontId="9" fillId="3" borderId="0" xfId="5" applyFont="1" applyFill="1" applyAlignment="1">
      <alignment horizontal="right"/>
    </xf>
    <xf numFmtId="0" fontId="9" fillId="3" borderId="0" xfId="5" applyFont="1" applyFill="1" applyAlignment="1">
      <alignment horizontal="center"/>
    </xf>
    <xf numFmtId="0" fontId="10" fillId="3" borderId="0" xfId="5" applyFont="1" applyFill="1" applyAlignment="1">
      <alignment horizontal="center"/>
    </xf>
    <xf numFmtId="0" fontId="7" fillId="3" borderId="0" xfId="5" applyFont="1" applyFill="1" applyAlignment="1">
      <alignment horizontal="left"/>
    </xf>
    <xf numFmtId="0" fontId="9" fillId="3" borderId="0" xfId="5" applyFont="1" applyFill="1" applyAlignment="1">
      <alignment horizontal="center" wrapText="1"/>
    </xf>
    <xf numFmtId="0" fontId="30" fillId="3" borderId="0" xfId="5" applyFont="1" applyFill="1" applyAlignment="1">
      <alignment horizontal="center"/>
    </xf>
    <xf numFmtId="0" fontId="10" fillId="4" borderId="53" xfId="1" applyFont="1" applyFill="1" applyBorder="1" applyAlignment="1">
      <alignment horizontal="center" vertical="center" wrapText="1"/>
    </xf>
    <xf numFmtId="0" fontId="10" fillId="4" borderId="54" xfId="1" applyFont="1" applyFill="1" applyBorder="1" applyAlignment="1">
      <alignment horizontal="center" vertical="center" wrapText="1"/>
    </xf>
    <xf numFmtId="0" fontId="10" fillId="4" borderId="55" xfId="1" applyFont="1" applyFill="1" applyBorder="1" applyAlignment="1">
      <alignment horizontal="center" vertical="center" wrapText="1"/>
    </xf>
    <xf numFmtId="0" fontId="21" fillId="4" borderId="53" xfId="1" applyFont="1" applyFill="1" applyBorder="1" applyAlignment="1">
      <alignment horizontal="center" vertical="center" wrapText="1"/>
    </xf>
    <xf numFmtId="0" fontId="21" fillId="4" borderId="54" xfId="1" applyFont="1" applyFill="1" applyBorder="1" applyAlignment="1">
      <alignment horizontal="center" vertical="center" wrapText="1"/>
    </xf>
    <xf numFmtId="0" fontId="21" fillId="4" borderId="55" xfId="1" applyFont="1" applyFill="1" applyBorder="1" applyAlignment="1">
      <alignment horizontal="center" vertical="center" wrapText="1"/>
    </xf>
    <xf numFmtId="0" fontId="36" fillId="4" borderId="58" xfId="1" applyFont="1" applyFill="1" applyBorder="1" applyAlignment="1">
      <alignment horizontal="center" vertical="center" wrapText="1"/>
    </xf>
    <xf numFmtId="0" fontId="36" fillId="4" borderId="59" xfId="1" applyFont="1" applyFill="1" applyBorder="1" applyAlignment="1">
      <alignment horizontal="center" vertical="center" wrapText="1"/>
    </xf>
    <xf numFmtId="0" fontId="36" fillId="4" borderId="53" xfId="1" applyFont="1" applyFill="1" applyBorder="1" applyAlignment="1">
      <alignment horizontal="center" vertical="center" wrapText="1"/>
    </xf>
    <xf numFmtId="0" fontId="36" fillId="4" borderId="54" xfId="1" applyFont="1" applyFill="1" applyBorder="1" applyAlignment="1">
      <alignment horizontal="center" vertical="center" wrapText="1"/>
    </xf>
    <xf numFmtId="49" fontId="32" fillId="4" borderId="56" xfId="1" applyNumberFormat="1" applyFont="1" applyFill="1" applyBorder="1" applyAlignment="1">
      <alignment horizontal="center" vertical="center"/>
    </xf>
    <xf numFmtId="49" fontId="32" fillId="4" borderId="57" xfId="1" applyNumberFormat="1" applyFont="1" applyFill="1" applyBorder="1" applyAlignment="1">
      <alignment horizontal="center" vertical="center"/>
    </xf>
    <xf numFmtId="49" fontId="32" fillId="4" borderId="61" xfId="1" applyNumberFormat="1" applyFont="1" applyFill="1" applyBorder="1" applyAlignment="1">
      <alignment horizontal="center" vertical="center"/>
    </xf>
    <xf numFmtId="49" fontId="32" fillId="4" borderId="62" xfId="1" applyNumberFormat="1" applyFont="1" applyFill="1" applyBorder="1" applyAlignment="1">
      <alignment horizontal="center" vertical="center"/>
    </xf>
    <xf numFmtId="0" fontId="36" fillId="4" borderId="60" xfId="1" applyFont="1" applyFill="1" applyBorder="1" applyAlignment="1">
      <alignment horizontal="center" vertical="center" wrapText="1"/>
    </xf>
    <xf numFmtId="0" fontId="36" fillId="4" borderId="3" xfId="1" applyFont="1" applyFill="1" applyBorder="1" applyAlignment="1">
      <alignment horizontal="center" vertical="center" wrapText="1"/>
    </xf>
    <xf numFmtId="0" fontId="17" fillId="0" borderId="49" xfId="1" applyFont="1" applyBorder="1" applyAlignment="1">
      <alignment horizontal="right" vertical="center"/>
    </xf>
    <xf numFmtId="0" fontId="16" fillId="3" borderId="0" xfId="5" applyFont="1" applyFill="1" applyAlignment="1">
      <alignment horizontal="center" wrapText="1"/>
    </xf>
    <xf numFmtId="0" fontId="18" fillId="3" borderId="0" xfId="5" applyFont="1" applyFill="1" applyAlignment="1">
      <alignment horizontal="center"/>
    </xf>
    <xf numFmtId="0" fontId="21" fillId="2" borderId="0" xfId="1" applyFont="1" applyFill="1" applyAlignment="1">
      <alignment horizontal="center" vertical="center" wrapText="1"/>
    </xf>
    <xf numFmtId="0" fontId="21" fillId="2" borderId="17" xfId="1"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1" fillId="2" borderId="16" xfId="1" applyFont="1" applyFill="1" applyBorder="1" applyAlignment="1">
      <alignment horizontal="center" vertical="center" wrapText="1"/>
    </xf>
    <xf numFmtId="0" fontId="21" fillId="2" borderId="33" xfId="1" applyFont="1" applyFill="1" applyBorder="1" applyAlignment="1">
      <alignment horizontal="center" vertical="center" wrapText="1"/>
    </xf>
    <xf numFmtId="0" fontId="21" fillId="2" borderId="37" xfId="1" applyFont="1" applyFill="1" applyBorder="1" applyAlignment="1">
      <alignment horizontal="center" vertical="center" wrapText="1"/>
    </xf>
    <xf numFmtId="0" fontId="17" fillId="0" borderId="49" xfId="0" applyFont="1" applyBorder="1" applyAlignment="1">
      <alignment horizontal="right" vertical="center"/>
    </xf>
    <xf numFmtId="0" fontId="27" fillId="3" borderId="0" xfId="0" applyFont="1" applyFill="1" applyAlignment="1">
      <alignment horizontal="left"/>
    </xf>
    <xf numFmtId="0" fontId="21" fillId="2" borderId="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13" fillId="0" borderId="4" xfId="0" applyFont="1" applyBorder="1" applyAlignment="1">
      <alignment vertical="center"/>
    </xf>
    <xf numFmtId="0" fontId="13" fillId="0" borderId="1" xfId="0" applyFont="1" applyBorder="1" applyAlignment="1">
      <alignment horizontal="center" vertical="center" wrapText="1"/>
    </xf>
    <xf numFmtId="0" fontId="13" fillId="0" borderId="6" xfId="0" applyFont="1" applyBorder="1" applyAlignment="1">
      <alignment horizontal="center" vertical="center" wrapText="1"/>
    </xf>
    <xf numFmtId="0" fontId="21" fillId="2" borderId="18" xfId="0" applyFont="1" applyFill="1" applyBorder="1" applyAlignment="1">
      <alignment horizontal="center" vertical="center" wrapText="1"/>
    </xf>
    <xf numFmtId="0" fontId="13" fillId="5" borderId="49" xfId="0" applyFont="1" applyFill="1" applyBorder="1" applyAlignment="1">
      <alignment horizontal="right" vertical="center"/>
    </xf>
    <xf numFmtId="49" fontId="13" fillId="3" borderId="0" xfId="1" applyNumberFormat="1" applyFont="1" applyFill="1" applyAlignment="1">
      <alignment horizontal="left" vertical="top" wrapText="1"/>
    </xf>
    <xf numFmtId="49" fontId="17" fillId="3" borderId="0" xfId="1" applyNumberFormat="1" applyFont="1" applyFill="1" applyAlignment="1">
      <alignment horizontal="left" vertical="top" wrapText="1"/>
    </xf>
    <xf numFmtId="0" fontId="17" fillId="3" borderId="49" xfId="1" applyFont="1" applyFill="1" applyBorder="1" applyAlignment="1">
      <alignment horizontal="right" vertical="center"/>
    </xf>
    <xf numFmtId="0" fontId="21" fillId="2" borderId="18" xfId="8" applyFont="1" applyFill="1" applyBorder="1" applyAlignment="1">
      <alignment horizontal="center" vertical="center" wrapText="1"/>
    </xf>
    <xf numFmtId="0" fontId="21" fillId="2" borderId="19" xfId="8" applyFont="1" applyFill="1" applyBorder="1" applyAlignment="1">
      <alignment horizontal="center" vertical="center" wrapText="1"/>
    </xf>
    <xf numFmtId="0" fontId="21" fillId="2" borderId="20" xfId="8" applyFont="1" applyFill="1" applyBorder="1" applyAlignment="1">
      <alignment horizontal="center" vertical="center" wrapText="1"/>
    </xf>
    <xf numFmtId="0" fontId="32" fillId="0" borderId="1" xfId="1" applyFont="1" applyBorder="1" applyAlignment="1">
      <alignment horizontal="center" vertical="center" wrapText="1"/>
    </xf>
    <xf numFmtId="0" fontId="42" fillId="3" borderId="0" xfId="0" applyFont="1" applyFill="1" applyAlignment="1">
      <alignment horizontal="center" vertical="center"/>
    </xf>
    <xf numFmtId="164" fontId="37" fillId="4" borderId="1" xfId="1" applyNumberFormat="1" applyFont="1" applyFill="1" applyBorder="1" applyAlignment="1">
      <alignment horizontal="center" vertical="center"/>
    </xf>
    <xf numFmtId="2" fontId="32" fillId="4" borderId="1" xfId="0" applyNumberFormat="1" applyFont="1" applyFill="1" applyBorder="1" applyAlignment="1">
      <alignment horizontal="center" vertical="center" wrapText="1"/>
    </xf>
    <xf numFmtId="3" fontId="32" fillId="4" borderId="1" xfId="0" applyNumberFormat="1" applyFont="1" applyFill="1" applyBorder="1" applyAlignment="1">
      <alignment horizontal="center" vertical="center" wrapText="1"/>
    </xf>
    <xf numFmtId="3" fontId="37" fillId="4" borderId="1" xfId="1" applyNumberFormat="1" applyFont="1" applyFill="1" applyBorder="1" applyAlignment="1">
      <alignment horizontal="center" vertical="center"/>
    </xf>
    <xf numFmtId="164" fontId="23" fillId="4" borderId="1" xfId="1" applyNumberFormat="1" applyFont="1" applyFill="1" applyBorder="1" applyAlignment="1">
      <alignment horizontal="center" vertical="center"/>
    </xf>
    <xf numFmtId="3" fontId="23" fillId="4" borderId="1" xfId="1" applyNumberFormat="1" applyFont="1" applyFill="1" applyBorder="1" applyAlignment="1">
      <alignment horizontal="center" vertical="center"/>
    </xf>
    <xf numFmtId="164" fontId="32" fillId="4" borderId="1" xfId="1" applyNumberFormat="1" applyFont="1" applyFill="1" applyBorder="1" applyAlignment="1">
      <alignment horizontal="center" vertical="center"/>
    </xf>
    <xf numFmtId="3" fontId="32" fillId="4" borderId="1" xfId="12" applyNumberFormat="1" applyFont="1" applyFill="1" applyBorder="1" applyAlignment="1">
      <alignment horizontal="center" vertical="center"/>
    </xf>
    <xf numFmtId="164" fontId="21" fillId="4" borderId="1" xfId="1" applyNumberFormat="1" applyFont="1" applyFill="1" applyBorder="1" applyAlignment="1">
      <alignment horizontal="center" vertical="center"/>
    </xf>
    <xf numFmtId="3" fontId="21" fillId="4" borderId="1" xfId="12" applyNumberFormat="1" applyFont="1" applyFill="1" applyBorder="1" applyAlignment="1">
      <alignment horizontal="center" vertical="center"/>
    </xf>
    <xf numFmtId="3" fontId="21" fillId="4" borderId="1" xfId="1" applyNumberFormat="1" applyFont="1" applyFill="1" applyBorder="1" applyAlignment="1">
      <alignment horizontal="center" vertical="center"/>
    </xf>
    <xf numFmtId="3" fontId="32" fillId="4" borderId="1" xfId="1" applyNumberFormat="1" applyFont="1" applyFill="1" applyBorder="1" applyAlignment="1">
      <alignment horizontal="center" vertical="center"/>
    </xf>
    <xf numFmtId="3" fontId="13" fillId="4" borderId="1" xfId="1" applyNumberFormat="1" applyFont="1" applyFill="1" applyBorder="1" applyAlignment="1">
      <alignment horizontal="center" vertical="center"/>
    </xf>
    <xf numFmtId="164" fontId="17" fillId="3" borderId="1" xfId="1" applyNumberFormat="1" applyFont="1" applyFill="1" applyBorder="1" applyAlignment="1" applyProtection="1">
      <alignment horizontal="center" vertical="center"/>
      <protection locked="0"/>
    </xf>
    <xf numFmtId="164" fontId="17" fillId="3" borderId="1" xfId="1" applyNumberFormat="1" applyFont="1" applyFill="1" applyBorder="1" applyAlignment="1">
      <alignment horizontal="center" vertical="center"/>
    </xf>
    <xf numFmtId="3" fontId="17" fillId="3" borderId="1" xfId="1" applyNumberFormat="1" applyFont="1" applyFill="1" applyBorder="1" applyAlignment="1">
      <alignment horizontal="center" vertical="center"/>
    </xf>
    <xf numFmtId="0" fontId="32" fillId="4" borderId="1" xfId="0" applyFont="1" applyFill="1" applyBorder="1" applyAlignment="1">
      <alignment horizontal="center" vertical="center"/>
    </xf>
    <xf numFmtId="0" fontId="32" fillId="2" borderId="1" xfId="0" applyFont="1" applyFill="1" applyBorder="1" applyAlignment="1">
      <alignment horizontal="center" vertical="center"/>
    </xf>
    <xf numFmtId="3" fontId="23" fillId="4" borderId="41" xfId="1" quotePrefix="1" applyNumberFormat="1" applyFont="1" applyFill="1" applyBorder="1" applyAlignment="1">
      <alignment horizontal="center" vertical="center" wrapText="1"/>
    </xf>
    <xf numFmtId="164" fontId="13" fillId="4" borderId="11" xfId="1" applyNumberFormat="1" applyFont="1" applyFill="1" applyBorder="1" applyAlignment="1">
      <alignment horizontal="center" vertical="center" wrapText="1"/>
    </xf>
    <xf numFmtId="1" fontId="13" fillId="4" borderId="11" xfId="1" applyNumberFormat="1" applyFont="1" applyFill="1" applyBorder="1" applyAlignment="1">
      <alignment horizontal="center" vertical="center" wrapText="1"/>
    </xf>
    <xf numFmtId="2" fontId="13" fillId="0" borderId="24" xfId="1" applyNumberFormat="1" applyFont="1" applyBorder="1" applyAlignment="1">
      <alignment horizontal="center" vertical="center" wrapText="1"/>
    </xf>
    <xf numFmtId="2" fontId="13" fillId="0" borderId="11" xfId="1" applyNumberFormat="1" applyFont="1" applyBorder="1" applyAlignment="1">
      <alignment horizontal="center" vertical="center" wrapText="1"/>
    </xf>
    <xf numFmtId="1" fontId="13" fillId="4" borderId="9" xfId="1" applyNumberFormat="1"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26" xfId="0" applyFont="1" applyFill="1" applyBorder="1" applyAlignment="1">
      <alignment horizontal="center" vertical="center" wrapText="1"/>
    </xf>
  </cellXfs>
  <cellStyles count="13">
    <cellStyle name="Comma [0]" xfId="11" builtinId="6"/>
    <cellStyle name="HeadingTable" xfId="3" xr:uid="{00000000-0005-0000-0000-000000000000}"/>
    <cellStyle name="Normal" xfId="0" builtinId="0"/>
    <cellStyle name="Normal 10" xfId="10" xr:uid="{03950C08-A3E9-4A02-876F-989DF8552BDB}"/>
    <cellStyle name="Normal 15" xfId="6" xr:uid="{00000000-0005-0000-0000-000002000000}"/>
    <cellStyle name="Normal 2" xfId="8" xr:uid="{921AC3FC-E4F3-4AAC-AC04-AB9BCC250C56}"/>
    <cellStyle name="Normal 2 2 2" xfId="5" xr:uid="{00000000-0005-0000-0000-000003000000}"/>
    <cellStyle name="Normal 3 3 2" xfId="7" xr:uid="{00000000-0005-0000-0000-000004000000}"/>
    <cellStyle name="Normal_Assets Final" xfId="1" xr:uid="{00000000-0005-0000-0000-000005000000}"/>
    <cellStyle name="Normal_Inflows" xfId="2" xr:uid="{00000000-0005-0000-0000-000006000000}"/>
    <cellStyle name="Percent" xfId="4" builtinId="5"/>
    <cellStyle name="Percent 2" xfId="9" xr:uid="{BDEDDC54-2CCC-42B6-BB86-52114A30203E}"/>
    <cellStyle name="Percent 2 2" xfId="12" xr:uid="{DAB15BFF-75A7-4B1C-A74A-E4B8930193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omino2.nb.fin:8080/Users/maja.knezevic/AppData/Local/Microsoft/Windows/Temporary%20Internet%20Files/Content.Outlook/X7I4TVJP/CP06revAnnex1_workinprogress.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www.nbs.rs/Expert%20Groups/Accounting%20and%20Auditing/Other%20folders/EGFI%20Workstream%20Reporting/Circulated%20papers/2009/Marco%20Burroni/Banca%20d'Italia/Documents%20and%20Settings/Administrator/Desktop/CP06revAnnex1_workinprogress.xls?A659F460" TargetMode="External"/><Relationship Id="rId1" Type="http://schemas.openxmlformats.org/officeDocument/2006/relationships/externalLinkPath" Target="file:///\\A659F460\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nbs.rs/Users/jelena.cvetic/Desktop/Bazel%203/QIS/Copy%20of%20basel3_cebs_qis_reporting_template_x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 val="Original List GE &amp; GM-Details"/>
      <sheetName val="Cross Bus Detail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TTC provisioning (EU only)"/>
      <sheetName val="Real Estate (EU only)"/>
      <sheetName val="Checks"/>
      <sheetName val="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9">
          <cell r="C39" t="str">
            <v>Yes</v>
          </cell>
        </row>
        <row r="40">
          <cell r="C40"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CE798-87A8-48E3-9B57-25AE72ADF27E}">
  <dimension ref="A1:K41"/>
  <sheetViews>
    <sheetView view="pageBreakPreview" topLeftCell="A6" zoomScale="120" zoomScaleNormal="100" zoomScaleSheetLayoutView="120" workbookViewId="0">
      <selection activeCell="C25" sqref="C25"/>
    </sheetView>
  </sheetViews>
  <sheetFormatPr defaultRowHeight="12.75" x14ac:dyDescent="0.2"/>
  <cols>
    <col min="1" max="1" width="5" style="28" customWidth="1"/>
    <col min="2" max="2" width="98.28515625" style="28" customWidth="1"/>
    <col min="3" max="3" width="32.7109375" style="28" customWidth="1"/>
    <col min="4" max="256" width="9.140625" style="28"/>
    <col min="257" max="257" width="5" style="28" customWidth="1"/>
    <col min="258" max="258" width="98.28515625" style="28" customWidth="1"/>
    <col min="259" max="259" width="32.7109375" style="28" customWidth="1"/>
    <col min="260" max="512" width="9.140625" style="28"/>
    <col min="513" max="513" width="5" style="28" customWidth="1"/>
    <col min="514" max="514" width="98.28515625" style="28" customWidth="1"/>
    <col min="515" max="515" width="32.7109375" style="28" customWidth="1"/>
    <col min="516" max="768" width="9.140625" style="28"/>
    <col min="769" max="769" width="5" style="28" customWidth="1"/>
    <col min="770" max="770" width="98.28515625" style="28" customWidth="1"/>
    <col min="771" max="771" width="32.7109375" style="28" customWidth="1"/>
    <col min="772" max="1024" width="9.140625" style="28"/>
    <col min="1025" max="1025" width="5" style="28" customWidth="1"/>
    <col min="1026" max="1026" width="98.28515625" style="28" customWidth="1"/>
    <col min="1027" max="1027" width="32.7109375" style="28" customWidth="1"/>
    <col min="1028" max="1280" width="9.140625" style="28"/>
    <col min="1281" max="1281" width="5" style="28" customWidth="1"/>
    <col min="1282" max="1282" width="98.28515625" style="28" customWidth="1"/>
    <col min="1283" max="1283" width="32.7109375" style="28" customWidth="1"/>
    <col min="1284" max="1536" width="9.140625" style="28"/>
    <col min="1537" max="1537" width="5" style="28" customWidth="1"/>
    <col min="1538" max="1538" width="98.28515625" style="28" customWidth="1"/>
    <col min="1539" max="1539" width="32.7109375" style="28" customWidth="1"/>
    <col min="1540" max="1792" width="9.140625" style="28"/>
    <col min="1793" max="1793" width="5" style="28" customWidth="1"/>
    <col min="1794" max="1794" width="98.28515625" style="28" customWidth="1"/>
    <col min="1795" max="1795" width="32.7109375" style="28" customWidth="1"/>
    <col min="1796" max="2048" width="9.140625" style="28"/>
    <col min="2049" max="2049" width="5" style="28" customWidth="1"/>
    <col min="2050" max="2050" width="98.28515625" style="28" customWidth="1"/>
    <col min="2051" max="2051" width="32.7109375" style="28" customWidth="1"/>
    <col min="2052" max="2304" width="9.140625" style="28"/>
    <col min="2305" max="2305" width="5" style="28" customWidth="1"/>
    <col min="2306" max="2306" width="98.28515625" style="28" customWidth="1"/>
    <col min="2307" max="2307" width="32.7109375" style="28" customWidth="1"/>
    <col min="2308" max="2560" width="9.140625" style="28"/>
    <col min="2561" max="2561" width="5" style="28" customWidth="1"/>
    <col min="2562" max="2562" width="98.28515625" style="28" customWidth="1"/>
    <col min="2563" max="2563" width="32.7109375" style="28" customWidth="1"/>
    <col min="2564" max="2816" width="9.140625" style="28"/>
    <col min="2817" max="2817" width="5" style="28" customWidth="1"/>
    <col min="2818" max="2818" width="98.28515625" style="28" customWidth="1"/>
    <col min="2819" max="2819" width="32.7109375" style="28" customWidth="1"/>
    <col min="2820" max="3072" width="9.140625" style="28"/>
    <col min="3073" max="3073" width="5" style="28" customWidth="1"/>
    <col min="3074" max="3074" width="98.28515625" style="28" customWidth="1"/>
    <col min="3075" max="3075" width="32.7109375" style="28" customWidth="1"/>
    <col min="3076" max="3328" width="9.140625" style="28"/>
    <col min="3329" max="3329" width="5" style="28" customWidth="1"/>
    <col min="3330" max="3330" width="98.28515625" style="28" customWidth="1"/>
    <col min="3331" max="3331" width="32.7109375" style="28" customWidth="1"/>
    <col min="3332" max="3584" width="9.140625" style="28"/>
    <col min="3585" max="3585" width="5" style="28" customWidth="1"/>
    <col min="3586" max="3586" width="98.28515625" style="28" customWidth="1"/>
    <col min="3587" max="3587" width="32.7109375" style="28" customWidth="1"/>
    <col min="3588" max="3840" width="9.140625" style="28"/>
    <col min="3841" max="3841" width="5" style="28" customWidth="1"/>
    <col min="3842" max="3842" width="98.28515625" style="28" customWidth="1"/>
    <col min="3843" max="3843" width="32.7109375" style="28" customWidth="1"/>
    <col min="3844" max="4096" width="9.140625" style="28"/>
    <col min="4097" max="4097" width="5" style="28" customWidth="1"/>
    <col min="4098" max="4098" width="98.28515625" style="28" customWidth="1"/>
    <col min="4099" max="4099" width="32.7109375" style="28" customWidth="1"/>
    <col min="4100" max="4352" width="9.140625" style="28"/>
    <col min="4353" max="4353" width="5" style="28" customWidth="1"/>
    <col min="4354" max="4354" width="98.28515625" style="28" customWidth="1"/>
    <col min="4355" max="4355" width="32.7109375" style="28" customWidth="1"/>
    <col min="4356" max="4608" width="9.140625" style="28"/>
    <col min="4609" max="4609" width="5" style="28" customWidth="1"/>
    <col min="4610" max="4610" width="98.28515625" style="28" customWidth="1"/>
    <col min="4611" max="4611" width="32.7109375" style="28" customWidth="1"/>
    <col min="4612" max="4864" width="9.140625" style="28"/>
    <col min="4865" max="4865" width="5" style="28" customWidth="1"/>
    <col min="4866" max="4866" width="98.28515625" style="28" customWidth="1"/>
    <col min="4867" max="4867" width="32.7109375" style="28" customWidth="1"/>
    <col min="4868" max="5120" width="9.140625" style="28"/>
    <col min="5121" max="5121" width="5" style="28" customWidth="1"/>
    <col min="5122" max="5122" width="98.28515625" style="28" customWidth="1"/>
    <col min="5123" max="5123" width="32.7109375" style="28" customWidth="1"/>
    <col min="5124" max="5376" width="9.140625" style="28"/>
    <col min="5377" max="5377" width="5" style="28" customWidth="1"/>
    <col min="5378" max="5378" width="98.28515625" style="28" customWidth="1"/>
    <col min="5379" max="5379" width="32.7109375" style="28" customWidth="1"/>
    <col min="5380" max="5632" width="9.140625" style="28"/>
    <col min="5633" max="5633" width="5" style="28" customWidth="1"/>
    <col min="5634" max="5634" width="98.28515625" style="28" customWidth="1"/>
    <col min="5635" max="5635" width="32.7109375" style="28" customWidth="1"/>
    <col min="5636" max="5888" width="9.140625" style="28"/>
    <col min="5889" max="5889" width="5" style="28" customWidth="1"/>
    <col min="5890" max="5890" width="98.28515625" style="28" customWidth="1"/>
    <col min="5891" max="5891" width="32.7109375" style="28" customWidth="1"/>
    <col min="5892" max="6144" width="9.140625" style="28"/>
    <col min="6145" max="6145" width="5" style="28" customWidth="1"/>
    <col min="6146" max="6146" width="98.28515625" style="28" customWidth="1"/>
    <col min="6147" max="6147" width="32.7109375" style="28" customWidth="1"/>
    <col min="6148" max="6400" width="9.140625" style="28"/>
    <col min="6401" max="6401" width="5" style="28" customWidth="1"/>
    <col min="6402" max="6402" width="98.28515625" style="28" customWidth="1"/>
    <col min="6403" max="6403" width="32.7109375" style="28" customWidth="1"/>
    <col min="6404" max="6656" width="9.140625" style="28"/>
    <col min="6657" max="6657" width="5" style="28" customWidth="1"/>
    <col min="6658" max="6658" width="98.28515625" style="28" customWidth="1"/>
    <col min="6659" max="6659" width="32.7109375" style="28" customWidth="1"/>
    <col min="6660" max="6912" width="9.140625" style="28"/>
    <col min="6913" max="6913" width="5" style="28" customWidth="1"/>
    <col min="6914" max="6914" width="98.28515625" style="28" customWidth="1"/>
    <col min="6915" max="6915" width="32.7109375" style="28" customWidth="1"/>
    <col min="6916" max="7168" width="9.140625" style="28"/>
    <col min="7169" max="7169" width="5" style="28" customWidth="1"/>
    <col min="7170" max="7170" width="98.28515625" style="28" customWidth="1"/>
    <col min="7171" max="7171" width="32.7109375" style="28" customWidth="1"/>
    <col min="7172" max="7424" width="9.140625" style="28"/>
    <col min="7425" max="7425" width="5" style="28" customWidth="1"/>
    <col min="7426" max="7426" width="98.28515625" style="28" customWidth="1"/>
    <col min="7427" max="7427" width="32.7109375" style="28" customWidth="1"/>
    <col min="7428" max="7680" width="9.140625" style="28"/>
    <col min="7681" max="7681" width="5" style="28" customWidth="1"/>
    <col min="7682" max="7682" width="98.28515625" style="28" customWidth="1"/>
    <col min="7683" max="7683" width="32.7109375" style="28" customWidth="1"/>
    <col min="7684" max="7936" width="9.140625" style="28"/>
    <col min="7937" max="7937" width="5" style="28" customWidth="1"/>
    <col min="7938" max="7938" width="98.28515625" style="28" customWidth="1"/>
    <col min="7939" max="7939" width="32.7109375" style="28" customWidth="1"/>
    <col min="7940" max="8192" width="9.140625" style="28"/>
    <col min="8193" max="8193" width="5" style="28" customWidth="1"/>
    <col min="8194" max="8194" width="98.28515625" style="28" customWidth="1"/>
    <col min="8195" max="8195" width="32.7109375" style="28" customWidth="1"/>
    <col min="8196" max="8448" width="9.140625" style="28"/>
    <col min="8449" max="8449" width="5" style="28" customWidth="1"/>
    <col min="8450" max="8450" width="98.28515625" style="28" customWidth="1"/>
    <col min="8451" max="8451" width="32.7109375" style="28" customWidth="1"/>
    <col min="8452" max="8704" width="9.140625" style="28"/>
    <col min="8705" max="8705" width="5" style="28" customWidth="1"/>
    <col min="8706" max="8706" width="98.28515625" style="28" customWidth="1"/>
    <col min="8707" max="8707" width="32.7109375" style="28" customWidth="1"/>
    <col min="8708" max="8960" width="9.140625" style="28"/>
    <col min="8961" max="8961" width="5" style="28" customWidth="1"/>
    <col min="8962" max="8962" width="98.28515625" style="28" customWidth="1"/>
    <col min="8963" max="8963" width="32.7109375" style="28" customWidth="1"/>
    <col min="8964" max="9216" width="9.140625" style="28"/>
    <col min="9217" max="9217" width="5" style="28" customWidth="1"/>
    <col min="9218" max="9218" width="98.28515625" style="28" customWidth="1"/>
    <col min="9219" max="9219" width="32.7109375" style="28" customWidth="1"/>
    <col min="9220" max="9472" width="9.140625" style="28"/>
    <col min="9473" max="9473" width="5" style="28" customWidth="1"/>
    <col min="9474" max="9474" width="98.28515625" style="28" customWidth="1"/>
    <col min="9475" max="9475" width="32.7109375" style="28" customWidth="1"/>
    <col min="9476" max="9728" width="9.140625" style="28"/>
    <col min="9729" max="9729" width="5" style="28" customWidth="1"/>
    <col min="9730" max="9730" width="98.28515625" style="28" customWidth="1"/>
    <col min="9731" max="9731" width="32.7109375" style="28" customWidth="1"/>
    <col min="9732" max="9984" width="9.140625" style="28"/>
    <col min="9985" max="9985" width="5" style="28" customWidth="1"/>
    <col min="9986" max="9986" width="98.28515625" style="28" customWidth="1"/>
    <col min="9987" max="9987" width="32.7109375" style="28" customWidth="1"/>
    <col min="9988" max="10240" width="9.140625" style="28"/>
    <col min="10241" max="10241" width="5" style="28" customWidth="1"/>
    <col min="10242" max="10242" width="98.28515625" style="28" customWidth="1"/>
    <col min="10243" max="10243" width="32.7109375" style="28" customWidth="1"/>
    <col min="10244" max="10496" width="9.140625" style="28"/>
    <col min="10497" max="10497" width="5" style="28" customWidth="1"/>
    <col min="10498" max="10498" width="98.28515625" style="28" customWidth="1"/>
    <col min="10499" max="10499" width="32.7109375" style="28" customWidth="1"/>
    <col min="10500" max="10752" width="9.140625" style="28"/>
    <col min="10753" max="10753" width="5" style="28" customWidth="1"/>
    <col min="10754" max="10754" width="98.28515625" style="28" customWidth="1"/>
    <col min="10755" max="10755" width="32.7109375" style="28" customWidth="1"/>
    <col min="10756" max="11008" width="9.140625" style="28"/>
    <col min="11009" max="11009" width="5" style="28" customWidth="1"/>
    <col min="11010" max="11010" width="98.28515625" style="28" customWidth="1"/>
    <col min="11011" max="11011" width="32.7109375" style="28" customWidth="1"/>
    <col min="11012" max="11264" width="9.140625" style="28"/>
    <col min="11265" max="11265" width="5" style="28" customWidth="1"/>
    <col min="11266" max="11266" width="98.28515625" style="28" customWidth="1"/>
    <col min="11267" max="11267" width="32.7109375" style="28" customWidth="1"/>
    <col min="11268" max="11520" width="9.140625" style="28"/>
    <col min="11521" max="11521" width="5" style="28" customWidth="1"/>
    <col min="11522" max="11522" width="98.28515625" style="28" customWidth="1"/>
    <col min="11523" max="11523" width="32.7109375" style="28" customWidth="1"/>
    <col min="11524" max="11776" width="9.140625" style="28"/>
    <col min="11777" max="11777" width="5" style="28" customWidth="1"/>
    <col min="11778" max="11778" width="98.28515625" style="28" customWidth="1"/>
    <col min="11779" max="11779" width="32.7109375" style="28" customWidth="1"/>
    <col min="11780" max="12032" width="9.140625" style="28"/>
    <col min="12033" max="12033" width="5" style="28" customWidth="1"/>
    <col min="12034" max="12034" width="98.28515625" style="28" customWidth="1"/>
    <col min="12035" max="12035" width="32.7109375" style="28" customWidth="1"/>
    <col min="12036" max="12288" width="9.140625" style="28"/>
    <col min="12289" max="12289" width="5" style="28" customWidth="1"/>
    <col min="12290" max="12290" width="98.28515625" style="28" customWidth="1"/>
    <col min="12291" max="12291" width="32.7109375" style="28" customWidth="1"/>
    <col min="12292" max="12544" width="9.140625" style="28"/>
    <col min="12545" max="12545" width="5" style="28" customWidth="1"/>
    <col min="12546" max="12546" width="98.28515625" style="28" customWidth="1"/>
    <col min="12547" max="12547" width="32.7109375" style="28" customWidth="1"/>
    <col min="12548" max="12800" width="9.140625" style="28"/>
    <col min="12801" max="12801" width="5" style="28" customWidth="1"/>
    <col min="12802" max="12802" width="98.28515625" style="28" customWidth="1"/>
    <col min="12803" max="12803" width="32.7109375" style="28" customWidth="1"/>
    <col min="12804" max="13056" width="9.140625" style="28"/>
    <col min="13057" max="13057" width="5" style="28" customWidth="1"/>
    <col min="13058" max="13058" width="98.28515625" style="28" customWidth="1"/>
    <col min="13059" max="13059" width="32.7109375" style="28" customWidth="1"/>
    <col min="13060" max="13312" width="9.140625" style="28"/>
    <col min="13313" max="13313" width="5" style="28" customWidth="1"/>
    <col min="13314" max="13314" width="98.28515625" style="28" customWidth="1"/>
    <col min="13315" max="13315" width="32.7109375" style="28" customWidth="1"/>
    <col min="13316" max="13568" width="9.140625" style="28"/>
    <col min="13569" max="13569" width="5" style="28" customWidth="1"/>
    <col min="13570" max="13570" width="98.28515625" style="28" customWidth="1"/>
    <col min="13571" max="13571" width="32.7109375" style="28" customWidth="1"/>
    <col min="13572" max="13824" width="9.140625" style="28"/>
    <col min="13825" max="13825" width="5" style="28" customWidth="1"/>
    <col min="13826" max="13826" width="98.28515625" style="28" customWidth="1"/>
    <col min="13827" max="13827" width="32.7109375" style="28" customWidth="1"/>
    <col min="13828" max="14080" width="9.140625" style="28"/>
    <col min="14081" max="14081" width="5" style="28" customWidth="1"/>
    <col min="14082" max="14082" width="98.28515625" style="28" customWidth="1"/>
    <col min="14083" max="14083" width="32.7109375" style="28" customWidth="1"/>
    <col min="14084" max="14336" width="9.140625" style="28"/>
    <col min="14337" max="14337" width="5" style="28" customWidth="1"/>
    <col min="14338" max="14338" width="98.28515625" style="28" customWidth="1"/>
    <col min="14339" max="14339" width="32.7109375" style="28" customWidth="1"/>
    <col min="14340" max="14592" width="9.140625" style="28"/>
    <col min="14593" max="14593" width="5" style="28" customWidth="1"/>
    <col min="14594" max="14594" width="98.28515625" style="28" customWidth="1"/>
    <col min="14595" max="14595" width="32.7109375" style="28" customWidth="1"/>
    <col min="14596" max="14848" width="9.140625" style="28"/>
    <col min="14849" max="14849" width="5" style="28" customWidth="1"/>
    <col min="14850" max="14850" width="98.28515625" style="28" customWidth="1"/>
    <col min="14851" max="14851" width="32.7109375" style="28" customWidth="1"/>
    <col min="14852" max="15104" width="9.140625" style="28"/>
    <col min="15105" max="15105" width="5" style="28" customWidth="1"/>
    <col min="15106" max="15106" width="98.28515625" style="28" customWidth="1"/>
    <col min="15107" max="15107" width="32.7109375" style="28" customWidth="1"/>
    <col min="15108" max="15360" width="9.140625" style="28"/>
    <col min="15361" max="15361" width="5" style="28" customWidth="1"/>
    <col min="15362" max="15362" width="98.28515625" style="28" customWidth="1"/>
    <col min="15363" max="15363" width="32.7109375" style="28" customWidth="1"/>
    <col min="15364" max="15616" width="9.140625" style="28"/>
    <col min="15617" max="15617" width="5" style="28" customWidth="1"/>
    <col min="15618" max="15618" width="98.28515625" style="28" customWidth="1"/>
    <col min="15619" max="15619" width="32.7109375" style="28" customWidth="1"/>
    <col min="15620" max="15872" width="9.140625" style="28"/>
    <col min="15873" max="15873" width="5" style="28" customWidth="1"/>
    <col min="15874" max="15874" width="98.28515625" style="28" customWidth="1"/>
    <col min="15875" max="15875" width="32.7109375" style="28" customWidth="1"/>
    <col min="15876" max="16128" width="9.140625" style="28"/>
    <col min="16129" max="16129" width="5" style="28" customWidth="1"/>
    <col min="16130" max="16130" width="98.28515625" style="28" customWidth="1"/>
    <col min="16131" max="16131" width="32.7109375" style="28" customWidth="1"/>
    <col min="16132" max="16384" width="9.140625" style="28"/>
  </cols>
  <sheetData>
    <row r="1" spans="1:11" ht="15.75" x14ac:dyDescent="0.25">
      <c r="A1" s="490" t="s">
        <v>251</v>
      </c>
      <c r="B1" s="490"/>
      <c r="C1" s="490"/>
      <c r="D1" s="27"/>
      <c r="E1" s="27"/>
      <c r="F1" s="27"/>
      <c r="G1" s="27"/>
      <c r="H1" s="27"/>
      <c r="I1" s="27"/>
      <c r="J1" s="27"/>
      <c r="K1" s="27"/>
    </row>
    <row r="2" spans="1:11" x14ac:dyDescent="0.2">
      <c r="A2" s="29"/>
      <c r="B2" s="29"/>
      <c r="C2" s="4"/>
      <c r="D2" s="27"/>
      <c r="E2" s="27"/>
      <c r="F2" s="27"/>
      <c r="G2" s="27"/>
      <c r="H2" s="27"/>
      <c r="I2" s="27"/>
      <c r="J2" s="27"/>
      <c r="K2" s="27"/>
    </row>
    <row r="3" spans="1:11" x14ac:dyDescent="0.2">
      <c r="A3" s="420" t="s">
        <v>108</v>
      </c>
      <c r="B3" s="420"/>
      <c r="C3" s="3" t="s">
        <v>252</v>
      </c>
      <c r="D3" s="27"/>
      <c r="E3" s="27"/>
      <c r="F3" s="27"/>
      <c r="G3" s="27"/>
      <c r="H3" s="27"/>
      <c r="I3" s="27"/>
      <c r="J3" s="27"/>
      <c r="K3" s="27"/>
    </row>
    <row r="4" spans="1:11" x14ac:dyDescent="0.2">
      <c r="A4" s="2" t="s">
        <v>296</v>
      </c>
      <c r="B4" s="2"/>
      <c r="C4" s="4"/>
      <c r="D4" s="27"/>
      <c r="E4" s="27"/>
      <c r="F4" s="27"/>
      <c r="G4" s="27"/>
      <c r="H4" s="27"/>
      <c r="I4" s="27"/>
      <c r="J4" s="27"/>
      <c r="K4" s="6"/>
    </row>
    <row r="5" spans="1:11" x14ac:dyDescent="0.2">
      <c r="A5" s="2"/>
      <c r="B5" s="2"/>
      <c r="C5" s="4"/>
      <c r="D5" s="27"/>
      <c r="E5" s="27"/>
      <c r="F5" s="27"/>
      <c r="G5" s="27"/>
      <c r="H5" s="27"/>
      <c r="I5" s="27"/>
      <c r="J5" s="27"/>
      <c r="K5" s="6"/>
    </row>
    <row r="6" spans="1:11" ht="15.75" x14ac:dyDescent="0.25">
      <c r="A6" s="491" t="s">
        <v>253</v>
      </c>
      <c r="B6" s="491"/>
      <c r="C6" s="491"/>
      <c r="D6" s="7"/>
      <c r="E6" s="7"/>
      <c r="F6" s="7"/>
      <c r="G6" s="7"/>
      <c r="H6" s="7"/>
      <c r="I6" s="7"/>
      <c r="J6" s="7"/>
      <c r="K6" s="7"/>
    </row>
    <row r="7" spans="1:11" x14ac:dyDescent="0.2">
      <c r="A7" s="492" t="s">
        <v>254</v>
      </c>
      <c r="B7" s="492"/>
      <c r="C7" s="492"/>
      <c r="D7" s="7"/>
      <c r="E7" s="7"/>
      <c r="F7" s="7"/>
      <c r="G7" s="7"/>
      <c r="H7" s="7"/>
      <c r="I7" s="7"/>
      <c r="J7" s="7"/>
      <c r="K7" s="7"/>
    </row>
    <row r="8" spans="1:11" x14ac:dyDescent="0.2">
      <c r="A8" s="418"/>
      <c r="B8" s="4"/>
      <c r="C8" s="4"/>
      <c r="D8" s="27"/>
      <c r="E8" s="27"/>
      <c r="F8" s="27"/>
      <c r="G8" s="27"/>
      <c r="H8" s="27"/>
      <c r="I8" s="27"/>
      <c r="J8" s="27"/>
      <c r="K8" s="27"/>
    </row>
    <row r="9" spans="1:11" x14ac:dyDescent="0.2">
      <c r="A9" s="489" t="s">
        <v>255</v>
      </c>
      <c r="B9" s="489"/>
      <c r="C9" s="489"/>
      <c r="D9" s="8"/>
      <c r="E9" s="8"/>
      <c r="F9" s="8"/>
      <c r="G9" s="8"/>
      <c r="H9" s="8"/>
      <c r="I9" s="8"/>
      <c r="J9" s="8"/>
      <c r="K9" s="8"/>
    </row>
    <row r="10" spans="1:11" ht="13.5" thickBot="1" x14ac:dyDescent="0.25">
      <c r="A10" s="418"/>
      <c r="B10" s="418"/>
      <c r="C10" s="418"/>
      <c r="D10" s="8"/>
      <c r="E10" s="8"/>
      <c r="F10" s="8"/>
      <c r="G10" s="8"/>
      <c r="H10" s="8"/>
      <c r="I10" s="8"/>
      <c r="J10" s="8"/>
      <c r="K10" s="8"/>
    </row>
    <row r="11" spans="1:11" x14ac:dyDescent="0.2">
      <c r="A11" s="9" t="s">
        <v>37</v>
      </c>
      <c r="B11" s="10" t="s">
        <v>256</v>
      </c>
      <c r="C11" s="11"/>
      <c r="D11" s="27"/>
      <c r="E11" s="27"/>
      <c r="F11" s="27"/>
      <c r="G11" s="27"/>
      <c r="H11" s="27"/>
      <c r="I11" s="27"/>
      <c r="J11" s="27"/>
      <c r="K11" s="27"/>
    </row>
    <row r="12" spans="1:11" ht="13.5" thickBot="1" x14ac:dyDescent="0.25">
      <c r="A12" s="12" t="s">
        <v>239</v>
      </c>
      <c r="B12" s="13" t="s">
        <v>257</v>
      </c>
      <c r="C12" s="14"/>
      <c r="D12" s="27"/>
      <c r="E12" s="27"/>
      <c r="F12" s="27"/>
      <c r="G12" s="27"/>
      <c r="H12" s="27"/>
      <c r="I12" s="27"/>
      <c r="J12" s="27"/>
      <c r="K12" s="27"/>
    </row>
    <row r="13" spans="1:11" x14ac:dyDescent="0.2">
      <c r="A13" s="493" t="s">
        <v>258</v>
      </c>
      <c r="B13" s="493"/>
      <c r="C13" s="493"/>
      <c r="D13" s="27"/>
      <c r="E13" s="27"/>
      <c r="F13" s="27"/>
      <c r="G13" s="27"/>
      <c r="H13" s="27"/>
      <c r="I13" s="27"/>
      <c r="J13" s="27"/>
      <c r="K13" s="27"/>
    </row>
    <row r="14" spans="1:11" x14ac:dyDescent="0.2">
      <c r="A14" s="15"/>
      <c r="B14" s="4"/>
      <c r="C14" s="4"/>
      <c r="D14" s="27"/>
      <c r="E14" s="27"/>
      <c r="F14" s="27"/>
      <c r="G14" s="27"/>
      <c r="H14" s="27"/>
      <c r="I14" s="27"/>
      <c r="J14" s="27"/>
      <c r="K14" s="27"/>
    </row>
    <row r="15" spans="1:11" x14ac:dyDescent="0.2">
      <c r="A15" s="489" t="s">
        <v>259</v>
      </c>
      <c r="B15" s="489"/>
      <c r="C15" s="489"/>
      <c r="D15" s="27"/>
      <c r="E15" s="27"/>
      <c r="F15" s="27"/>
      <c r="G15" s="27"/>
      <c r="H15" s="27"/>
      <c r="I15" s="27"/>
      <c r="J15" s="27"/>
      <c r="K15" s="27"/>
    </row>
    <row r="16" spans="1:11" ht="13.5" thickBot="1" x14ac:dyDescent="0.25">
      <c r="A16" s="4"/>
      <c r="B16" s="5"/>
      <c r="C16" s="16" t="s">
        <v>110</v>
      </c>
      <c r="D16" s="27"/>
      <c r="E16" s="27"/>
      <c r="F16" s="27"/>
      <c r="G16" s="27"/>
      <c r="H16" s="27"/>
      <c r="I16" s="27"/>
      <c r="J16" s="27"/>
      <c r="K16" s="27"/>
    </row>
    <row r="17" spans="1:11" x14ac:dyDescent="0.2">
      <c r="A17" s="9" t="s">
        <v>610</v>
      </c>
      <c r="B17" s="17" t="s">
        <v>260</v>
      </c>
      <c r="C17" s="18" t="s">
        <v>4</v>
      </c>
      <c r="D17" s="19"/>
      <c r="E17" s="19"/>
      <c r="F17" s="19"/>
      <c r="G17" s="19"/>
      <c r="H17" s="19"/>
      <c r="I17" s="19"/>
      <c r="J17" s="19"/>
      <c r="K17" s="19"/>
    </row>
    <row r="18" spans="1:11" x14ac:dyDescent="0.2">
      <c r="A18" s="20">
        <v>1</v>
      </c>
      <c r="B18" s="21">
        <v>2</v>
      </c>
      <c r="C18" s="22">
        <v>3</v>
      </c>
    </row>
    <row r="19" spans="1:11" x14ac:dyDescent="0.2">
      <c r="A19" s="23" t="s">
        <v>37</v>
      </c>
      <c r="B19" s="24" t="s">
        <v>261</v>
      </c>
      <c r="C19" s="25"/>
    </row>
    <row r="20" spans="1:11" x14ac:dyDescent="0.2">
      <c r="A20" s="23" t="s">
        <v>39</v>
      </c>
      <c r="B20" s="26" t="s">
        <v>752</v>
      </c>
      <c r="C20" s="25"/>
    </row>
    <row r="21" spans="1:11" ht="33.75" x14ac:dyDescent="0.2">
      <c r="A21" s="23" t="s">
        <v>47</v>
      </c>
      <c r="B21" s="26" t="s">
        <v>262</v>
      </c>
      <c r="C21" s="25"/>
    </row>
    <row r="22" spans="1:11" x14ac:dyDescent="0.2">
      <c r="A22" s="23" t="s">
        <v>55</v>
      </c>
      <c r="B22" s="26" t="s">
        <v>263</v>
      </c>
      <c r="C22" s="25"/>
    </row>
    <row r="23" spans="1:11" x14ac:dyDescent="0.2">
      <c r="A23" s="23" t="s">
        <v>63</v>
      </c>
      <c r="B23" s="26" t="s">
        <v>264</v>
      </c>
      <c r="C23" s="25"/>
    </row>
    <row r="24" spans="1:11" x14ac:dyDescent="0.2">
      <c r="A24" s="23" t="s">
        <v>71</v>
      </c>
      <c r="B24" s="26" t="s">
        <v>265</v>
      </c>
      <c r="C24" s="25"/>
    </row>
    <row r="25" spans="1:11" x14ac:dyDescent="0.2">
      <c r="A25" s="23" t="s">
        <v>72</v>
      </c>
      <c r="B25" s="26" t="s">
        <v>266</v>
      </c>
      <c r="C25" s="25"/>
    </row>
    <row r="26" spans="1:11" ht="14.25" customHeight="1" x14ac:dyDescent="0.2">
      <c r="A26" s="23" t="s">
        <v>73</v>
      </c>
      <c r="B26" s="26" t="s">
        <v>654</v>
      </c>
      <c r="C26" s="25"/>
    </row>
    <row r="27" spans="1:11" ht="24" customHeight="1" x14ac:dyDescent="0.2">
      <c r="A27" s="23" t="s">
        <v>239</v>
      </c>
      <c r="B27" s="24" t="s">
        <v>267</v>
      </c>
      <c r="C27" s="25"/>
    </row>
    <row r="28" spans="1:11" x14ac:dyDescent="0.2">
      <c r="A28" s="23" t="s">
        <v>268</v>
      </c>
      <c r="B28" s="26" t="s">
        <v>269</v>
      </c>
      <c r="C28" s="25"/>
    </row>
    <row r="29" spans="1:11" x14ac:dyDescent="0.2">
      <c r="A29" s="23" t="s">
        <v>248</v>
      </c>
      <c r="B29" s="24" t="s">
        <v>270</v>
      </c>
      <c r="C29" s="25"/>
    </row>
    <row r="30" spans="1:11" x14ac:dyDescent="0.2">
      <c r="A30" s="23" t="s">
        <v>271</v>
      </c>
      <c r="B30" s="26" t="s">
        <v>272</v>
      </c>
      <c r="C30" s="25"/>
    </row>
    <row r="31" spans="1:11" x14ac:dyDescent="0.2">
      <c r="A31" s="23" t="s">
        <v>273</v>
      </c>
      <c r="B31" s="26" t="s">
        <v>274</v>
      </c>
      <c r="C31" s="25"/>
    </row>
    <row r="32" spans="1:11" x14ac:dyDescent="0.2">
      <c r="A32" s="23" t="s">
        <v>275</v>
      </c>
      <c r="B32" s="26" t="s">
        <v>276</v>
      </c>
      <c r="C32" s="25"/>
    </row>
    <row r="33" spans="1:8" x14ac:dyDescent="0.2">
      <c r="A33" s="23" t="s">
        <v>277</v>
      </c>
      <c r="B33" s="26" t="s">
        <v>278</v>
      </c>
      <c r="C33" s="25"/>
    </row>
    <row r="34" spans="1:8" x14ac:dyDescent="0.2">
      <c r="A34" s="23" t="s">
        <v>279</v>
      </c>
      <c r="B34" s="26" t="s">
        <v>280</v>
      </c>
      <c r="C34" s="25"/>
    </row>
    <row r="35" spans="1:8" ht="22.5" x14ac:dyDescent="0.2">
      <c r="A35" s="23" t="s">
        <v>281</v>
      </c>
      <c r="B35" s="24" t="s">
        <v>282</v>
      </c>
      <c r="C35" s="25"/>
    </row>
    <row r="36" spans="1:8" ht="13.5" thickBot="1" x14ac:dyDescent="0.25">
      <c r="A36" s="12" t="s">
        <v>283</v>
      </c>
      <c r="B36" s="13" t="s">
        <v>284</v>
      </c>
      <c r="C36" s="14"/>
    </row>
    <row r="37" spans="1:8" x14ac:dyDescent="0.2">
      <c r="A37" s="15"/>
      <c r="B37" s="4"/>
      <c r="C37" s="4"/>
    </row>
    <row r="38" spans="1:8" x14ac:dyDescent="0.2">
      <c r="A38" s="1" t="s">
        <v>285</v>
      </c>
      <c r="B38" s="1"/>
      <c r="C38" s="1" t="s">
        <v>754</v>
      </c>
    </row>
    <row r="39" spans="1:8" x14ac:dyDescent="0.2">
      <c r="A39" s="1" t="s">
        <v>286</v>
      </c>
      <c r="B39" s="1"/>
      <c r="C39" s="1" t="s">
        <v>287</v>
      </c>
    </row>
    <row r="40" spans="1:8" x14ac:dyDescent="0.2">
      <c r="A40" s="1" t="s">
        <v>753</v>
      </c>
      <c r="B40" s="1"/>
      <c r="C40" s="1" t="s">
        <v>288</v>
      </c>
    </row>
    <row r="41" spans="1:8" x14ac:dyDescent="0.2">
      <c r="A41" s="30" t="s">
        <v>289</v>
      </c>
      <c r="B41" s="30"/>
      <c r="C41" s="30"/>
      <c r="D41" s="31"/>
      <c r="E41" s="31"/>
      <c r="F41" s="31"/>
      <c r="G41" s="31"/>
      <c r="H41" s="31"/>
    </row>
  </sheetData>
  <mergeCells count="6">
    <mergeCell ref="A15:C15"/>
    <mergeCell ref="A1:C1"/>
    <mergeCell ref="A6:C6"/>
    <mergeCell ref="A7:C7"/>
    <mergeCell ref="A9:C9"/>
    <mergeCell ref="A13:C13"/>
  </mergeCells>
  <pageMargins left="0.75" right="0.75" top="1" bottom="1" header="0.5" footer="0.5"/>
  <pageSetup paperSize="9" scale="6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25322-06D3-4D4D-AD5E-67E16E0EF9DB}">
  <sheetPr>
    <pageSetUpPr fitToPage="1"/>
  </sheetPr>
  <dimension ref="A2:J80"/>
  <sheetViews>
    <sheetView view="pageBreakPreview" topLeftCell="A61" zoomScaleNormal="50" zoomScaleSheetLayoutView="100" workbookViewId="0">
      <selection activeCell="G70" sqref="G70"/>
    </sheetView>
  </sheetViews>
  <sheetFormatPr defaultRowHeight="15" x14ac:dyDescent="0.25"/>
  <cols>
    <col min="1" max="1" width="9.5703125" style="101" customWidth="1"/>
    <col min="2" max="2" width="54.85546875" style="102" customWidth="1"/>
    <col min="3" max="3" width="17" style="102" customWidth="1"/>
    <col min="4" max="4" width="12.28515625" style="102" customWidth="1"/>
    <col min="5" max="5" width="13.5703125" style="102" customWidth="1"/>
    <col min="6" max="6" width="13.140625" style="102" customWidth="1"/>
    <col min="7" max="7" width="16.5703125" style="102" customWidth="1"/>
    <col min="8" max="8" width="13.42578125" style="102" customWidth="1"/>
    <col min="9" max="9" width="13.140625" style="102" customWidth="1"/>
    <col min="10" max="10" width="20.5703125" style="102" customWidth="1"/>
    <col min="11" max="255" width="9.140625" style="102"/>
    <col min="256" max="256" width="9.5703125" style="102" customWidth="1"/>
    <col min="257" max="257" width="54.85546875" style="102" customWidth="1"/>
    <col min="258" max="258" width="17" style="102" customWidth="1"/>
    <col min="259" max="259" width="12.28515625" style="102" customWidth="1"/>
    <col min="260" max="260" width="13.5703125" style="102" customWidth="1"/>
    <col min="261" max="261" width="13.140625" style="102" customWidth="1"/>
    <col min="262" max="262" width="16.5703125" style="102" customWidth="1"/>
    <col min="263" max="263" width="13.42578125" style="102" customWidth="1"/>
    <col min="264" max="264" width="13.140625" style="102" customWidth="1"/>
    <col min="265" max="265" width="15.42578125" style="102" customWidth="1"/>
    <col min="266" max="266" width="22.140625" style="102" customWidth="1"/>
    <col min="267" max="511" width="9.140625" style="102"/>
    <col min="512" max="512" width="9.5703125" style="102" customWidth="1"/>
    <col min="513" max="513" width="54.85546875" style="102" customWidth="1"/>
    <col min="514" max="514" width="17" style="102" customWidth="1"/>
    <col min="515" max="515" width="12.28515625" style="102" customWidth="1"/>
    <col min="516" max="516" width="13.5703125" style="102" customWidth="1"/>
    <col min="517" max="517" width="13.140625" style="102" customWidth="1"/>
    <col min="518" max="518" width="16.5703125" style="102" customWidth="1"/>
    <col min="519" max="519" width="13.42578125" style="102" customWidth="1"/>
    <col min="520" max="520" width="13.140625" style="102" customWidth="1"/>
    <col min="521" max="521" width="15.42578125" style="102" customWidth="1"/>
    <col min="522" max="522" width="22.140625" style="102" customWidth="1"/>
    <col min="523" max="767" width="9.140625" style="102"/>
    <col min="768" max="768" width="9.5703125" style="102" customWidth="1"/>
    <col min="769" max="769" width="54.85546875" style="102" customWidth="1"/>
    <col min="770" max="770" width="17" style="102" customWidth="1"/>
    <col min="771" max="771" width="12.28515625" style="102" customWidth="1"/>
    <col min="772" max="772" width="13.5703125" style="102" customWidth="1"/>
    <col min="773" max="773" width="13.140625" style="102" customWidth="1"/>
    <col min="774" max="774" width="16.5703125" style="102" customWidth="1"/>
    <col min="775" max="775" width="13.42578125" style="102" customWidth="1"/>
    <col min="776" max="776" width="13.140625" style="102" customWidth="1"/>
    <col min="777" max="777" width="15.42578125" style="102" customWidth="1"/>
    <col min="778" max="778" width="22.140625" style="102" customWidth="1"/>
    <col min="779" max="1023" width="9.140625" style="102"/>
    <col min="1024" max="1024" width="9.5703125" style="102" customWidth="1"/>
    <col min="1025" max="1025" width="54.85546875" style="102" customWidth="1"/>
    <col min="1026" max="1026" width="17" style="102" customWidth="1"/>
    <col min="1027" max="1027" width="12.28515625" style="102" customWidth="1"/>
    <col min="1028" max="1028" width="13.5703125" style="102" customWidth="1"/>
    <col min="1029" max="1029" width="13.140625" style="102" customWidth="1"/>
    <col min="1030" max="1030" width="16.5703125" style="102" customWidth="1"/>
    <col min="1031" max="1031" width="13.42578125" style="102" customWidth="1"/>
    <col min="1032" max="1032" width="13.140625" style="102" customWidth="1"/>
    <col min="1033" max="1033" width="15.42578125" style="102" customWidth="1"/>
    <col min="1034" max="1034" width="22.140625" style="102" customWidth="1"/>
    <col min="1035" max="1279" width="9.140625" style="102"/>
    <col min="1280" max="1280" width="9.5703125" style="102" customWidth="1"/>
    <col min="1281" max="1281" width="54.85546875" style="102" customWidth="1"/>
    <col min="1282" max="1282" width="17" style="102" customWidth="1"/>
    <col min="1283" max="1283" width="12.28515625" style="102" customWidth="1"/>
    <col min="1284" max="1284" width="13.5703125" style="102" customWidth="1"/>
    <col min="1285" max="1285" width="13.140625" style="102" customWidth="1"/>
    <col min="1286" max="1286" width="16.5703125" style="102" customWidth="1"/>
    <col min="1287" max="1287" width="13.42578125" style="102" customWidth="1"/>
    <col min="1288" max="1288" width="13.140625" style="102" customWidth="1"/>
    <col min="1289" max="1289" width="15.42578125" style="102" customWidth="1"/>
    <col min="1290" max="1290" width="22.140625" style="102" customWidth="1"/>
    <col min="1291" max="1535" width="9.140625" style="102"/>
    <col min="1536" max="1536" width="9.5703125" style="102" customWidth="1"/>
    <col min="1537" max="1537" width="54.85546875" style="102" customWidth="1"/>
    <col min="1538" max="1538" width="17" style="102" customWidth="1"/>
    <col min="1539" max="1539" width="12.28515625" style="102" customWidth="1"/>
    <col min="1540" max="1540" width="13.5703125" style="102" customWidth="1"/>
    <col min="1541" max="1541" width="13.140625" style="102" customWidth="1"/>
    <col min="1542" max="1542" width="16.5703125" style="102" customWidth="1"/>
    <col min="1543" max="1543" width="13.42578125" style="102" customWidth="1"/>
    <col min="1544" max="1544" width="13.140625" style="102" customWidth="1"/>
    <col min="1545" max="1545" width="15.42578125" style="102" customWidth="1"/>
    <col min="1546" max="1546" width="22.140625" style="102" customWidth="1"/>
    <col min="1547" max="1791" width="9.140625" style="102"/>
    <col min="1792" max="1792" width="9.5703125" style="102" customWidth="1"/>
    <col min="1793" max="1793" width="54.85546875" style="102" customWidth="1"/>
    <col min="1794" max="1794" width="17" style="102" customWidth="1"/>
    <col min="1795" max="1795" width="12.28515625" style="102" customWidth="1"/>
    <col min="1796" max="1796" width="13.5703125" style="102" customWidth="1"/>
    <col min="1797" max="1797" width="13.140625" style="102" customWidth="1"/>
    <col min="1798" max="1798" width="16.5703125" style="102" customWidth="1"/>
    <col min="1799" max="1799" width="13.42578125" style="102" customWidth="1"/>
    <col min="1800" max="1800" width="13.140625" style="102" customWidth="1"/>
    <col min="1801" max="1801" width="15.42578125" style="102" customWidth="1"/>
    <col min="1802" max="1802" width="22.140625" style="102" customWidth="1"/>
    <col min="1803" max="2047" width="9.140625" style="102"/>
    <col min="2048" max="2048" width="9.5703125" style="102" customWidth="1"/>
    <col min="2049" max="2049" width="54.85546875" style="102" customWidth="1"/>
    <col min="2050" max="2050" width="17" style="102" customWidth="1"/>
    <col min="2051" max="2051" width="12.28515625" style="102" customWidth="1"/>
    <col min="2052" max="2052" width="13.5703125" style="102" customWidth="1"/>
    <col min="2053" max="2053" width="13.140625" style="102" customWidth="1"/>
    <col min="2054" max="2054" width="16.5703125" style="102" customWidth="1"/>
    <col min="2055" max="2055" width="13.42578125" style="102" customWidth="1"/>
    <col min="2056" max="2056" width="13.140625" style="102" customWidth="1"/>
    <col min="2057" max="2057" width="15.42578125" style="102" customWidth="1"/>
    <col min="2058" max="2058" width="22.140625" style="102" customWidth="1"/>
    <col min="2059" max="2303" width="9.140625" style="102"/>
    <col min="2304" max="2304" width="9.5703125" style="102" customWidth="1"/>
    <col min="2305" max="2305" width="54.85546875" style="102" customWidth="1"/>
    <col min="2306" max="2306" width="17" style="102" customWidth="1"/>
    <col min="2307" max="2307" width="12.28515625" style="102" customWidth="1"/>
    <col min="2308" max="2308" width="13.5703125" style="102" customWidth="1"/>
    <col min="2309" max="2309" width="13.140625" style="102" customWidth="1"/>
    <col min="2310" max="2310" width="16.5703125" style="102" customWidth="1"/>
    <col min="2311" max="2311" width="13.42578125" style="102" customWidth="1"/>
    <col min="2312" max="2312" width="13.140625" style="102" customWidth="1"/>
    <col min="2313" max="2313" width="15.42578125" style="102" customWidth="1"/>
    <col min="2314" max="2314" width="22.140625" style="102" customWidth="1"/>
    <col min="2315" max="2559" width="9.140625" style="102"/>
    <col min="2560" max="2560" width="9.5703125" style="102" customWidth="1"/>
    <col min="2561" max="2561" width="54.85546875" style="102" customWidth="1"/>
    <col min="2562" max="2562" width="17" style="102" customWidth="1"/>
    <col min="2563" max="2563" width="12.28515625" style="102" customWidth="1"/>
    <col min="2564" max="2564" width="13.5703125" style="102" customWidth="1"/>
    <col min="2565" max="2565" width="13.140625" style="102" customWidth="1"/>
    <col min="2566" max="2566" width="16.5703125" style="102" customWidth="1"/>
    <col min="2567" max="2567" width="13.42578125" style="102" customWidth="1"/>
    <col min="2568" max="2568" width="13.140625" style="102" customWidth="1"/>
    <col min="2569" max="2569" width="15.42578125" style="102" customWidth="1"/>
    <col min="2570" max="2570" width="22.140625" style="102" customWidth="1"/>
    <col min="2571" max="2815" width="9.140625" style="102"/>
    <col min="2816" max="2816" width="9.5703125" style="102" customWidth="1"/>
    <col min="2817" max="2817" width="54.85546875" style="102" customWidth="1"/>
    <col min="2818" max="2818" width="17" style="102" customWidth="1"/>
    <col min="2819" max="2819" width="12.28515625" style="102" customWidth="1"/>
    <col min="2820" max="2820" width="13.5703125" style="102" customWidth="1"/>
    <col min="2821" max="2821" width="13.140625" style="102" customWidth="1"/>
    <col min="2822" max="2822" width="16.5703125" style="102" customWidth="1"/>
    <col min="2823" max="2823" width="13.42578125" style="102" customWidth="1"/>
    <col min="2824" max="2824" width="13.140625" style="102" customWidth="1"/>
    <col min="2825" max="2825" width="15.42578125" style="102" customWidth="1"/>
    <col min="2826" max="2826" width="22.140625" style="102" customWidth="1"/>
    <col min="2827" max="3071" width="9.140625" style="102"/>
    <col min="3072" max="3072" width="9.5703125" style="102" customWidth="1"/>
    <col min="3073" max="3073" width="54.85546875" style="102" customWidth="1"/>
    <col min="3074" max="3074" width="17" style="102" customWidth="1"/>
    <col min="3075" max="3075" width="12.28515625" style="102" customWidth="1"/>
    <col min="3076" max="3076" width="13.5703125" style="102" customWidth="1"/>
    <col min="3077" max="3077" width="13.140625" style="102" customWidth="1"/>
    <col min="3078" max="3078" width="16.5703125" style="102" customWidth="1"/>
    <col min="3079" max="3079" width="13.42578125" style="102" customWidth="1"/>
    <col min="3080" max="3080" width="13.140625" style="102" customWidth="1"/>
    <col min="3081" max="3081" width="15.42578125" style="102" customWidth="1"/>
    <col min="3082" max="3082" width="22.140625" style="102" customWidth="1"/>
    <col min="3083" max="3327" width="9.140625" style="102"/>
    <col min="3328" max="3328" width="9.5703125" style="102" customWidth="1"/>
    <col min="3329" max="3329" width="54.85546875" style="102" customWidth="1"/>
    <col min="3330" max="3330" width="17" style="102" customWidth="1"/>
    <col min="3331" max="3331" width="12.28515625" style="102" customWidth="1"/>
    <col min="3332" max="3332" width="13.5703125" style="102" customWidth="1"/>
    <col min="3333" max="3333" width="13.140625" style="102" customWidth="1"/>
    <col min="3334" max="3334" width="16.5703125" style="102" customWidth="1"/>
    <col min="3335" max="3335" width="13.42578125" style="102" customWidth="1"/>
    <col min="3336" max="3336" width="13.140625" style="102" customWidth="1"/>
    <col min="3337" max="3337" width="15.42578125" style="102" customWidth="1"/>
    <col min="3338" max="3338" width="22.140625" style="102" customWidth="1"/>
    <col min="3339" max="3583" width="9.140625" style="102"/>
    <col min="3584" max="3584" width="9.5703125" style="102" customWidth="1"/>
    <col min="3585" max="3585" width="54.85546875" style="102" customWidth="1"/>
    <col min="3586" max="3586" width="17" style="102" customWidth="1"/>
    <col min="3587" max="3587" width="12.28515625" style="102" customWidth="1"/>
    <col min="3588" max="3588" width="13.5703125" style="102" customWidth="1"/>
    <col min="3589" max="3589" width="13.140625" style="102" customWidth="1"/>
    <col min="3590" max="3590" width="16.5703125" style="102" customWidth="1"/>
    <col min="3591" max="3591" width="13.42578125" style="102" customWidth="1"/>
    <col min="3592" max="3592" width="13.140625" style="102" customWidth="1"/>
    <col min="3593" max="3593" width="15.42578125" style="102" customWidth="1"/>
    <col min="3594" max="3594" width="22.140625" style="102" customWidth="1"/>
    <col min="3595" max="3839" width="9.140625" style="102"/>
    <col min="3840" max="3840" width="9.5703125" style="102" customWidth="1"/>
    <col min="3841" max="3841" width="54.85546875" style="102" customWidth="1"/>
    <col min="3842" max="3842" width="17" style="102" customWidth="1"/>
    <col min="3843" max="3843" width="12.28515625" style="102" customWidth="1"/>
    <col min="3844" max="3844" width="13.5703125" style="102" customWidth="1"/>
    <col min="3845" max="3845" width="13.140625" style="102" customWidth="1"/>
    <col min="3846" max="3846" width="16.5703125" style="102" customWidth="1"/>
    <col min="3847" max="3847" width="13.42578125" style="102" customWidth="1"/>
    <col min="3848" max="3848" width="13.140625" style="102" customWidth="1"/>
    <col min="3849" max="3849" width="15.42578125" style="102" customWidth="1"/>
    <col min="3850" max="3850" width="22.140625" style="102" customWidth="1"/>
    <col min="3851" max="4095" width="9.140625" style="102"/>
    <col min="4096" max="4096" width="9.5703125" style="102" customWidth="1"/>
    <col min="4097" max="4097" width="54.85546875" style="102" customWidth="1"/>
    <col min="4098" max="4098" width="17" style="102" customWidth="1"/>
    <col min="4099" max="4099" width="12.28515625" style="102" customWidth="1"/>
    <col min="4100" max="4100" width="13.5703125" style="102" customWidth="1"/>
    <col min="4101" max="4101" width="13.140625" style="102" customWidth="1"/>
    <col min="4102" max="4102" width="16.5703125" style="102" customWidth="1"/>
    <col min="4103" max="4103" width="13.42578125" style="102" customWidth="1"/>
    <col min="4104" max="4104" width="13.140625" style="102" customWidth="1"/>
    <col min="4105" max="4105" width="15.42578125" style="102" customWidth="1"/>
    <col min="4106" max="4106" width="22.140625" style="102" customWidth="1"/>
    <col min="4107" max="4351" width="9.140625" style="102"/>
    <col min="4352" max="4352" width="9.5703125" style="102" customWidth="1"/>
    <col min="4353" max="4353" width="54.85546875" style="102" customWidth="1"/>
    <col min="4354" max="4354" width="17" style="102" customWidth="1"/>
    <col min="4355" max="4355" width="12.28515625" style="102" customWidth="1"/>
    <col min="4356" max="4356" width="13.5703125" style="102" customWidth="1"/>
    <col min="4357" max="4357" width="13.140625" style="102" customWidth="1"/>
    <col min="4358" max="4358" width="16.5703125" style="102" customWidth="1"/>
    <col min="4359" max="4359" width="13.42578125" style="102" customWidth="1"/>
    <col min="4360" max="4360" width="13.140625" style="102" customWidth="1"/>
    <col min="4361" max="4361" width="15.42578125" style="102" customWidth="1"/>
    <col min="4362" max="4362" width="22.140625" style="102" customWidth="1"/>
    <col min="4363" max="4607" width="9.140625" style="102"/>
    <col min="4608" max="4608" width="9.5703125" style="102" customWidth="1"/>
    <col min="4609" max="4609" width="54.85546875" style="102" customWidth="1"/>
    <col min="4610" max="4610" width="17" style="102" customWidth="1"/>
    <col min="4611" max="4611" width="12.28515625" style="102" customWidth="1"/>
    <col min="4612" max="4612" width="13.5703125" style="102" customWidth="1"/>
    <col min="4613" max="4613" width="13.140625" style="102" customWidth="1"/>
    <col min="4614" max="4614" width="16.5703125" style="102" customWidth="1"/>
    <col min="4615" max="4615" width="13.42578125" style="102" customWidth="1"/>
    <col min="4616" max="4616" width="13.140625" style="102" customWidth="1"/>
    <col min="4617" max="4617" width="15.42578125" style="102" customWidth="1"/>
    <col min="4618" max="4618" width="22.140625" style="102" customWidth="1"/>
    <col min="4619" max="4863" width="9.140625" style="102"/>
    <col min="4864" max="4864" width="9.5703125" style="102" customWidth="1"/>
    <col min="4865" max="4865" width="54.85546875" style="102" customWidth="1"/>
    <col min="4866" max="4866" width="17" style="102" customWidth="1"/>
    <col min="4867" max="4867" width="12.28515625" style="102" customWidth="1"/>
    <col min="4868" max="4868" width="13.5703125" style="102" customWidth="1"/>
    <col min="4869" max="4869" width="13.140625" style="102" customWidth="1"/>
    <col min="4870" max="4870" width="16.5703125" style="102" customWidth="1"/>
    <col min="4871" max="4871" width="13.42578125" style="102" customWidth="1"/>
    <col min="4872" max="4872" width="13.140625" style="102" customWidth="1"/>
    <col min="4873" max="4873" width="15.42578125" style="102" customWidth="1"/>
    <col min="4874" max="4874" width="22.140625" style="102" customWidth="1"/>
    <col min="4875" max="5119" width="9.140625" style="102"/>
    <col min="5120" max="5120" width="9.5703125" style="102" customWidth="1"/>
    <col min="5121" max="5121" width="54.85546875" style="102" customWidth="1"/>
    <col min="5122" max="5122" width="17" style="102" customWidth="1"/>
    <col min="5123" max="5123" width="12.28515625" style="102" customWidth="1"/>
    <col min="5124" max="5124" width="13.5703125" style="102" customWidth="1"/>
    <col min="5125" max="5125" width="13.140625" style="102" customWidth="1"/>
    <col min="5126" max="5126" width="16.5703125" style="102" customWidth="1"/>
    <col min="5127" max="5127" width="13.42578125" style="102" customWidth="1"/>
    <col min="5128" max="5128" width="13.140625" style="102" customWidth="1"/>
    <col min="5129" max="5129" width="15.42578125" style="102" customWidth="1"/>
    <col min="5130" max="5130" width="22.140625" style="102" customWidth="1"/>
    <col min="5131" max="5375" width="9.140625" style="102"/>
    <col min="5376" max="5376" width="9.5703125" style="102" customWidth="1"/>
    <col min="5377" max="5377" width="54.85546875" style="102" customWidth="1"/>
    <col min="5378" max="5378" width="17" style="102" customWidth="1"/>
    <col min="5379" max="5379" width="12.28515625" style="102" customWidth="1"/>
    <col min="5380" max="5380" width="13.5703125" style="102" customWidth="1"/>
    <col min="5381" max="5381" width="13.140625" style="102" customWidth="1"/>
    <col min="5382" max="5382" width="16.5703125" style="102" customWidth="1"/>
    <col min="5383" max="5383" width="13.42578125" style="102" customWidth="1"/>
    <col min="5384" max="5384" width="13.140625" style="102" customWidth="1"/>
    <col min="5385" max="5385" width="15.42578125" style="102" customWidth="1"/>
    <col min="5386" max="5386" width="22.140625" style="102" customWidth="1"/>
    <col min="5387" max="5631" width="9.140625" style="102"/>
    <col min="5632" max="5632" width="9.5703125" style="102" customWidth="1"/>
    <col min="5633" max="5633" width="54.85546875" style="102" customWidth="1"/>
    <col min="5634" max="5634" width="17" style="102" customWidth="1"/>
    <col min="5635" max="5635" width="12.28515625" style="102" customWidth="1"/>
    <col min="5636" max="5636" width="13.5703125" style="102" customWidth="1"/>
    <col min="5637" max="5637" width="13.140625" style="102" customWidth="1"/>
    <col min="5638" max="5638" width="16.5703125" style="102" customWidth="1"/>
    <col min="5639" max="5639" width="13.42578125" style="102" customWidth="1"/>
    <col min="5640" max="5640" width="13.140625" style="102" customWidth="1"/>
    <col min="5641" max="5641" width="15.42578125" style="102" customWidth="1"/>
    <col min="5642" max="5642" width="22.140625" style="102" customWidth="1"/>
    <col min="5643" max="5887" width="9.140625" style="102"/>
    <col min="5888" max="5888" width="9.5703125" style="102" customWidth="1"/>
    <col min="5889" max="5889" width="54.85546875" style="102" customWidth="1"/>
    <col min="5890" max="5890" width="17" style="102" customWidth="1"/>
    <col min="5891" max="5891" width="12.28515625" style="102" customWidth="1"/>
    <col min="5892" max="5892" width="13.5703125" style="102" customWidth="1"/>
    <col min="5893" max="5893" width="13.140625" style="102" customWidth="1"/>
    <col min="5894" max="5894" width="16.5703125" style="102" customWidth="1"/>
    <col min="5895" max="5895" width="13.42578125" style="102" customWidth="1"/>
    <col min="5896" max="5896" width="13.140625" style="102" customWidth="1"/>
    <col min="5897" max="5897" width="15.42578125" style="102" customWidth="1"/>
    <col min="5898" max="5898" width="22.140625" style="102" customWidth="1"/>
    <col min="5899" max="6143" width="9.140625" style="102"/>
    <col min="6144" max="6144" width="9.5703125" style="102" customWidth="1"/>
    <col min="6145" max="6145" width="54.85546875" style="102" customWidth="1"/>
    <col min="6146" max="6146" width="17" style="102" customWidth="1"/>
    <col min="6147" max="6147" width="12.28515625" style="102" customWidth="1"/>
    <col min="6148" max="6148" width="13.5703125" style="102" customWidth="1"/>
    <col min="6149" max="6149" width="13.140625" style="102" customWidth="1"/>
    <col min="6150" max="6150" width="16.5703125" style="102" customWidth="1"/>
    <col min="6151" max="6151" width="13.42578125" style="102" customWidth="1"/>
    <col min="6152" max="6152" width="13.140625" style="102" customWidth="1"/>
    <col min="6153" max="6153" width="15.42578125" style="102" customWidth="1"/>
    <col min="6154" max="6154" width="22.140625" style="102" customWidth="1"/>
    <col min="6155" max="6399" width="9.140625" style="102"/>
    <col min="6400" max="6400" width="9.5703125" style="102" customWidth="1"/>
    <col min="6401" max="6401" width="54.85546875" style="102" customWidth="1"/>
    <col min="6402" max="6402" width="17" style="102" customWidth="1"/>
    <col min="6403" max="6403" width="12.28515625" style="102" customWidth="1"/>
    <col min="6404" max="6404" width="13.5703125" style="102" customWidth="1"/>
    <col min="6405" max="6405" width="13.140625" style="102" customWidth="1"/>
    <col min="6406" max="6406" width="16.5703125" style="102" customWidth="1"/>
    <col min="6407" max="6407" width="13.42578125" style="102" customWidth="1"/>
    <col min="6408" max="6408" width="13.140625" style="102" customWidth="1"/>
    <col min="6409" max="6409" width="15.42578125" style="102" customWidth="1"/>
    <col min="6410" max="6410" width="22.140625" style="102" customWidth="1"/>
    <col min="6411" max="6655" width="9.140625" style="102"/>
    <col min="6656" max="6656" width="9.5703125" style="102" customWidth="1"/>
    <col min="6657" max="6657" width="54.85546875" style="102" customWidth="1"/>
    <col min="6658" max="6658" width="17" style="102" customWidth="1"/>
    <col min="6659" max="6659" width="12.28515625" style="102" customWidth="1"/>
    <col min="6660" max="6660" width="13.5703125" style="102" customWidth="1"/>
    <col min="6661" max="6661" width="13.140625" style="102" customWidth="1"/>
    <col min="6662" max="6662" width="16.5703125" style="102" customWidth="1"/>
    <col min="6663" max="6663" width="13.42578125" style="102" customWidth="1"/>
    <col min="6664" max="6664" width="13.140625" style="102" customWidth="1"/>
    <col min="6665" max="6665" width="15.42578125" style="102" customWidth="1"/>
    <col min="6666" max="6666" width="22.140625" style="102" customWidth="1"/>
    <col min="6667" max="6911" width="9.140625" style="102"/>
    <col min="6912" max="6912" width="9.5703125" style="102" customWidth="1"/>
    <col min="6913" max="6913" width="54.85546875" style="102" customWidth="1"/>
    <col min="6914" max="6914" width="17" style="102" customWidth="1"/>
    <col min="6915" max="6915" width="12.28515625" style="102" customWidth="1"/>
    <col min="6916" max="6916" width="13.5703125" style="102" customWidth="1"/>
    <col min="6917" max="6917" width="13.140625" style="102" customWidth="1"/>
    <col min="6918" max="6918" width="16.5703125" style="102" customWidth="1"/>
    <col min="6919" max="6919" width="13.42578125" style="102" customWidth="1"/>
    <col min="6920" max="6920" width="13.140625" style="102" customWidth="1"/>
    <col min="6921" max="6921" width="15.42578125" style="102" customWidth="1"/>
    <col min="6922" max="6922" width="22.140625" style="102" customWidth="1"/>
    <col min="6923" max="7167" width="9.140625" style="102"/>
    <col min="7168" max="7168" width="9.5703125" style="102" customWidth="1"/>
    <col min="7169" max="7169" width="54.85546875" style="102" customWidth="1"/>
    <col min="7170" max="7170" width="17" style="102" customWidth="1"/>
    <col min="7171" max="7171" width="12.28515625" style="102" customWidth="1"/>
    <col min="7172" max="7172" width="13.5703125" style="102" customWidth="1"/>
    <col min="7173" max="7173" width="13.140625" style="102" customWidth="1"/>
    <col min="7174" max="7174" width="16.5703125" style="102" customWidth="1"/>
    <col min="7175" max="7175" width="13.42578125" style="102" customWidth="1"/>
    <col min="7176" max="7176" width="13.140625" style="102" customWidth="1"/>
    <col min="7177" max="7177" width="15.42578125" style="102" customWidth="1"/>
    <col min="7178" max="7178" width="22.140625" style="102" customWidth="1"/>
    <col min="7179" max="7423" width="9.140625" style="102"/>
    <col min="7424" max="7424" width="9.5703125" style="102" customWidth="1"/>
    <col min="7425" max="7425" width="54.85546875" style="102" customWidth="1"/>
    <col min="7426" max="7426" width="17" style="102" customWidth="1"/>
    <col min="7427" max="7427" width="12.28515625" style="102" customWidth="1"/>
    <col min="7428" max="7428" width="13.5703125" style="102" customWidth="1"/>
    <col min="7429" max="7429" width="13.140625" style="102" customWidth="1"/>
    <col min="7430" max="7430" width="16.5703125" style="102" customWidth="1"/>
    <col min="7431" max="7431" width="13.42578125" style="102" customWidth="1"/>
    <col min="7432" max="7432" width="13.140625" style="102" customWidth="1"/>
    <col min="7433" max="7433" width="15.42578125" style="102" customWidth="1"/>
    <col min="7434" max="7434" width="22.140625" style="102" customWidth="1"/>
    <col min="7435" max="7679" width="9.140625" style="102"/>
    <col min="7680" max="7680" width="9.5703125" style="102" customWidth="1"/>
    <col min="7681" max="7681" width="54.85546875" style="102" customWidth="1"/>
    <col min="7682" max="7682" width="17" style="102" customWidth="1"/>
    <col min="7683" max="7683" width="12.28515625" style="102" customWidth="1"/>
    <col min="7684" max="7684" width="13.5703125" style="102" customWidth="1"/>
    <col min="7685" max="7685" width="13.140625" style="102" customWidth="1"/>
    <col min="7686" max="7686" width="16.5703125" style="102" customWidth="1"/>
    <col min="7687" max="7687" width="13.42578125" style="102" customWidth="1"/>
    <col min="7688" max="7688" width="13.140625" style="102" customWidth="1"/>
    <col min="7689" max="7689" width="15.42578125" style="102" customWidth="1"/>
    <col min="7690" max="7690" width="22.140625" style="102" customWidth="1"/>
    <col min="7691" max="7935" width="9.140625" style="102"/>
    <col min="7936" max="7936" width="9.5703125" style="102" customWidth="1"/>
    <col min="7937" max="7937" width="54.85546875" style="102" customWidth="1"/>
    <col min="7938" max="7938" width="17" style="102" customWidth="1"/>
    <col min="7939" max="7939" width="12.28515625" style="102" customWidth="1"/>
    <col min="7940" max="7940" width="13.5703125" style="102" customWidth="1"/>
    <col min="7941" max="7941" width="13.140625" style="102" customWidth="1"/>
    <col min="7942" max="7942" width="16.5703125" style="102" customWidth="1"/>
    <col min="7943" max="7943" width="13.42578125" style="102" customWidth="1"/>
    <col min="7944" max="7944" width="13.140625" style="102" customWidth="1"/>
    <col min="7945" max="7945" width="15.42578125" style="102" customWidth="1"/>
    <col min="7946" max="7946" width="22.140625" style="102" customWidth="1"/>
    <col min="7947" max="8191" width="9.140625" style="102"/>
    <col min="8192" max="8192" width="9.5703125" style="102" customWidth="1"/>
    <col min="8193" max="8193" width="54.85546875" style="102" customWidth="1"/>
    <col min="8194" max="8194" width="17" style="102" customWidth="1"/>
    <col min="8195" max="8195" width="12.28515625" style="102" customWidth="1"/>
    <col min="8196" max="8196" width="13.5703125" style="102" customWidth="1"/>
    <col min="8197" max="8197" width="13.140625" style="102" customWidth="1"/>
    <col min="8198" max="8198" width="16.5703125" style="102" customWidth="1"/>
    <col min="8199" max="8199" width="13.42578125" style="102" customWidth="1"/>
    <col min="8200" max="8200" width="13.140625" style="102" customWidth="1"/>
    <col min="8201" max="8201" width="15.42578125" style="102" customWidth="1"/>
    <col min="8202" max="8202" width="22.140625" style="102" customWidth="1"/>
    <col min="8203" max="8447" width="9.140625" style="102"/>
    <col min="8448" max="8448" width="9.5703125" style="102" customWidth="1"/>
    <col min="8449" max="8449" width="54.85546875" style="102" customWidth="1"/>
    <col min="8450" max="8450" width="17" style="102" customWidth="1"/>
    <col min="8451" max="8451" width="12.28515625" style="102" customWidth="1"/>
    <col min="8452" max="8452" width="13.5703125" style="102" customWidth="1"/>
    <col min="8453" max="8453" width="13.140625" style="102" customWidth="1"/>
    <col min="8454" max="8454" width="16.5703125" style="102" customWidth="1"/>
    <col min="8455" max="8455" width="13.42578125" style="102" customWidth="1"/>
    <col min="8456" max="8456" width="13.140625" style="102" customWidth="1"/>
    <col min="8457" max="8457" width="15.42578125" style="102" customWidth="1"/>
    <col min="8458" max="8458" width="22.140625" style="102" customWidth="1"/>
    <col min="8459" max="8703" width="9.140625" style="102"/>
    <col min="8704" max="8704" width="9.5703125" style="102" customWidth="1"/>
    <col min="8705" max="8705" width="54.85546875" style="102" customWidth="1"/>
    <col min="8706" max="8706" width="17" style="102" customWidth="1"/>
    <col min="8707" max="8707" width="12.28515625" style="102" customWidth="1"/>
    <col min="8708" max="8708" width="13.5703125" style="102" customWidth="1"/>
    <col min="8709" max="8709" width="13.140625" style="102" customWidth="1"/>
    <col min="8710" max="8710" width="16.5703125" style="102" customWidth="1"/>
    <col min="8711" max="8711" width="13.42578125" style="102" customWidth="1"/>
    <col min="8712" max="8712" width="13.140625" style="102" customWidth="1"/>
    <col min="8713" max="8713" width="15.42578125" style="102" customWidth="1"/>
    <col min="8714" max="8714" width="22.140625" style="102" customWidth="1"/>
    <col min="8715" max="8959" width="9.140625" style="102"/>
    <col min="8960" max="8960" width="9.5703125" style="102" customWidth="1"/>
    <col min="8961" max="8961" width="54.85546875" style="102" customWidth="1"/>
    <col min="8962" max="8962" width="17" style="102" customWidth="1"/>
    <col min="8963" max="8963" width="12.28515625" style="102" customWidth="1"/>
    <col min="8964" max="8964" width="13.5703125" style="102" customWidth="1"/>
    <col min="8965" max="8965" width="13.140625" style="102" customWidth="1"/>
    <col min="8966" max="8966" width="16.5703125" style="102" customWidth="1"/>
    <col min="8967" max="8967" width="13.42578125" style="102" customWidth="1"/>
    <col min="8968" max="8968" width="13.140625" style="102" customWidth="1"/>
    <col min="8969" max="8969" width="15.42578125" style="102" customWidth="1"/>
    <col min="8970" max="8970" width="22.140625" style="102" customWidth="1"/>
    <col min="8971" max="9215" width="9.140625" style="102"/>
    <col min="9216" max="9216" width="9.5703125" style="102" customWidth="1"/>
    <col min="9217" max="9217" width="54.85546875" style="102" customWidth="1"/>
    <col min="9218" max="9218" width="17" style="102" customWidth="1"/>
    <col min="9219" max="9219" width="12.28515625" style="102" customWidth="1"/>
    <col min="9220" max="9220" width="13.5703125" style="102" customWidth="1"/>
    <col min="9221" max="9221" width="13.140625" style="102" customWidth="1"/>
    <col min="9222" max="9222" width="16.5703125" style="102" customWidth="1"/>
    <col min="9223" max="9223" width="13.42578125" style="102" customWidth="1"/>
    <col min="9224" max="9224" width="13.140625" style="102" customWidth="1"/>
    <col min="9225" max="9225" width="15.42578125" style="102" customWidth="1"/>
    <col min="9226" max="9226" width="22.140625" style="102" customWidth="1"/>
    <col min="9227" max="9471" width="9.140625" style="102"/>
    <col min="9472" max="9472" width="9.5703125" style="102" customWidth="1"/>
    <col min="9473" max="9473" width="54.85546875" style="102" customWidth="1"/>
    <col min="9474" max="9474" width="17" style="102" customWidth="1"/>
    <col min="9475" max="9475" width="12.28515625" style="102" customWidth="1"/>
    <col min="9476" max="9476" width="13.5703125" style="102" customWidth="1"/>
    <col min="9477" max="9477" width="13.140625" style="102" customWidth="1"/>
    <col min="9478" max="9478" width="16.5703125" style="102" customWidth="1"/>
    <col min="9479" max="9479" width="13.42578125" style="102" customWidth="1"/>
    <col min="9480" max="9480" width="13.140625" style="102" customWidth="1"/>
    <col min="9481" max="9481" width="15.42578125" style="102" customWidth="1"/>
    <col min="9482" max="9482" width="22.140625" style="102" customWidth="1"/>
    <col min="9483" max="9727" width="9.140625" style="102"/>
    <col min="9728" max="9728" width="9.5703125" style="102" customWidth="1"/>
    <col min="9729" max="9729" width="54.85546875" style="102" customWidth="1"/>
    <col min="9730" max="9730" width="17" style="102" customWidth="1"/>
    <col min="9731" max="9731" width="12.28515625" style="102" customWidth="1"/>
    <col min="9732" max="9732" width="13.5703125" style="102" customWidth="1"/>
    <col min="9733" max="9733" width="13.140625" style="102" customWidth="1"/>
    <col min="9734" max="9734" width="16.5703125" style="102" customWidth="1"/>
    <col min="9735" max="9735" width="13.42578125" style="102" customWidth="1"/>
    <col min="9736" max="9736" width="13.140625" style="102" customWidth="1"/>
    <col min="9737" max="9737" width="15.42578125" style="102" customWidth="1"/>
    <col min="9738" max="9738" width="22.140625" style="102" customWidth="1"/>
    <col min="9739" max="9983" width="9.140625" style="102"/>
    <col min="9984" max="9984" width="9.5703125" style="102" customWidth="1"/>
    <col min="9985" max="9985" width="54.85546875" style="102" customWidth="1"/>
    <col min="9986" max="9986" width="17" style="102" customWidth="1"/>
    <col min="9987" max="9987" width="12.28515625" style="102" customWidth="1"/>
    <col min="9988" max="9988" width="13.5703125" style="102" customWidth="1"/>
    <col min="9989" max="9989" width="13.140625" style="102" customWidth="1"/>
    <col min="9990" max="9990" width="16.5703125" style="102" customWidth="1"/>
    <col min="9991" max="9991" width="13.42578125" style="102" customWidth="1"/>
    <col min="9992" max="9992" width="13.140625" style="102" customWidth="1"/>
    <col min="9993" max="9993" width="15.42578125" style="102" customWidth="1"/>
    <col min="9994" max="9994" width="22.140625" style="102" customWidth="1"/>
    <col min="9995" max="10239" width="9.140625" style="102"/>
    <col min="10240" max="10240" width="9.5703125" style="102" customWidth="1"/>
    <col min="10241" max="10241" width="54.85546875" style="102" customWidth="1"/>
    <col min="10242" max="10242" width="17" style="102" customWidth="1"/>
    <col min="10243" max="10243" width="12.28515625" style="102" customWidth="1"/>
    <col min="10244" max="10244" width="13.5703125" style="102" customWidth="1"/>
    <col min="10245" max="10245" width="13.140625" style="102" customWidth="1"/>
    <col min="10246" max="10246" width="16.5703125" style="102" customWidth="1"/>
    <col min="10247" max="10247" width="13.42578125" style="102" customWidth="1"/>
    <col min="10248" max="10248" width="13.140625" style="102" customWidth="1"/>
    <col min="10249" max="10249" width="15.42578125" style="102" customWidth="1"/>
    <col min="10250" max="10250" width="22.140625" style="102" customWidth="1"/>
    <col min="10251" max="10495" width="9.140625" style="102"/>
    <col min="10496" max="10496" width="9.5703125" style="102" customWidth="1"/>
    <col min="10497" max="10497" width="54.85546875" style="102" customWidth="1"/>
    <col min="10498" max="10498" width="17" style="102" customWidth="1"/>
    <col min="10499" max="10499" width="12.28515625" style="102" customWidth="1"/>
    <col min="10500" max="10500" width="13.5703125" style="102" customWidth="1"/>
    <col min="10501" max="10501" width="13.140625" style="102" customWidth="1"/>
    <col min="10502" max="10502" width="16.5703125" style="102" customWidth="1"/>
    <col min="10503" max="10503" width="13.42578125" style="102" customWidth="1"/>
    <col min="10504" max="10504" width="13.140625" style="102" customWidth="1"/>
    <col min="10505" max="10505" width="15.42578125" style="102" customWidth="1"/>
    <col min="10506" max="10506" width="22.140625" style="102" customWidth="1"/>
    <col min="10507" max="10751" width="9.140625" style="102"/>
    <col min="10752" max="10752" width="9.5703125" style="102" customWidth="1"/>
    <col min="10753" max="10753" width="54.85546875" style="102" customWidth="1"/>
    <col min="10754" max="10754" width="17" style="102" customWidth="1"/>
    <col min="10755" max="10755" width="12.28515625" style="102" customWidth="1"/>
    <col min="10756" max="10756" width="13.5703125" style="102" customWidth="1"/>
    <col min="10757" max="10757" width="13.140625" style="102" customWidth="1"/>
    <col min="10758" max="10758" width="16.5703125" style="102" customWidth="1"/>
    <col min="10759" max="10759" width="13.42578125" style="102" customWidth="1"/>
    <col min="10760" max="10760" width="13.140625" style="102" customWidth="1"/>
    <col min="10761" max="10761" width="15.42578125" style="102" customWidth="1"/>
    <col min="10762" max="10762" width="22.140625" style="102" customWidth="1"/>
    <col min="10763" max="11007" width="9.140625" style="102"/>
    <col min="11008" max="11008" width="9.5703125" style="102" customWidth="1"/>
    <col min="11009" max="11009" width="54.85546875" style="102" customWidth="1"/>
    <col min="11010" max="11010" width="17" style="102" customWidth="1"/>
    <col min="11011" max="11011" width="12.28515625" style="102" customWidth="1"/>
    <col min="11012" max="11012" width="13.5703125" style="102" customWidth="1"/>
    <col min="11013" max="11013" width="13.140625" style="102" customWidth="1"/>
    <col min="11014" max="11014" width="16.5703125" style="102" customWidth="1"/>
    <col min="11015" max="11015" width="13.42578125" style="102" customWidth="1"/>
    <col min="11016" max="11016" width="13.140625" style="102" customWidth="1"/>
    <col min="11017" max="11017" width="15.42578125" style="102" customWidth="1"/>
    <col min="11018" max="11018" width="22.140625" style="102" customWidth="1"/>
    <col min="11019" max="11263" width="9.140625" style="102"/>
    <col min="11264" max="11264" width="9.5703125" style="102" customWidth="1"/>
    <col min="11265" max="11265" width="54.85546875" style="102" customWidth="1"/>
    <col min="11266" max="11266" width="17" style="102" customWidth="1"/>
    <col min="11267" max="11267" width="12.28515625" style="102" customWidth="1"/>
    <col min="11268" max="11268" width="13.5703125" style="102" customWidth="1"/>
    <col min="11269" max="11269" width="13.140625" style="102" customWidth="1"/>
    <col min="11270" max="11270" width="16.5703125" style="102" customWidth="1"/>
    <col min="11271" max="11271" width="13.42578125" style="102" customWidth="1"/>
    <col min="11272" max="11272" width="13.140625" style="102" customWidth="1"/>
    <col min="11273" max="11273" width="15.42578125" style="102" customWidth="1"/>
    <col min="11274" max="11274" width="22.140625" style="102" customWidth="1"/>
    <col min="11275" max="11519" width="9.140625" style="102"/>
    <col min="11520" max="11520" width="9.5703125" style="102" customWidth="1"/>
    <col min="11521" max="11521" width="54.85546875" style="102" customWidth="1"/>
    <col min="11522" max="11522" width="17" style="102" customWidth="1"/>
    <col min="11523" max="11523" width="12.28515625" style="102" customWidth="1"/>
    <col min="11524" max="11524" width="13.5703125" style="102" customWidth="1"/>
    <col min="11525" max="11525" width="13.140625" style="102" customWidth="1"/>
    <col min="11526" max="11526" width="16.5703125" style="102" customWidth="1"/>
    <col min="11527" max="11527" width="13.42578125" style="102" customWidth="1"/>
    <col min="11528" max="11528" width="13.140625" style="102" customWidth="1"/>
    <col min="11529" max="11529" width="15.42578125" style="102" customWidth="1"/>
    <col min="11530" max="11530" width="22.140625" style="102" customWidth="1"/>
    <col min="11531" max="11775" width="9.140625" style="102"/>
    <col min="11776" max="11776" width="9.5703125" style="102" customWidth="1"/>
    <col min="11777" max="11777" width="54.85546875" style="102" customWidth="1"/>
    <col min="11778" max="11778" width="17" style="102" customWidth="1"/>
    <col min="11779" max="11779" width="12.28515625" style="102" customWidth="1"/>
    <col min="11780" max="11780" width="13.5703125" style="102" customWidth="1"/>
    <col min="11781" max="11781" width="13.140625" style="102" customWidth="1"/>
    <col min="11782" max="11782" width="16.5703125" style="102" customWidth="1"/>
    <col min="11783" max="11783" width="13.42578125" style="102" customWidth="1"/>
    <col min="11784" max="11784" width="13.140625" style="102" customWidth="1"/>
    <col min="11785" max="11785" width="15.42578125" style="102" customWidth="1"/>
    <col min="11786" max="11786" width="22.140625" style="102" customWidth="1"/>
    <col min="11787" max="12031" width="9.140625" style="102"/>
    <col min="12032" max="12032" width="9.5703125" style="102" customWidth="1"/>
    <col min="12033" max="12033" width="54.85546875" style="102" customWidth="1"/>
    <col min="12034" max="12034" width="17" style="102" customWidth="1"/>
    <col min="12035" max="12035" width="12.28515625" style="102" customWidth="1"/>
    <col min="12036" max="12036" width="13.5703125" style="102" customWidth="1"/>
    <col min="12037" max="12037" width="13.140625" style="102" customWidth="1"/>
    <col min="12038" max="12038" width="16.5703125" style="102" customWidth="1"/>
    <col min="12039" max="12039" width="13.42578125" style="102" customWidth="1"/>
    <col min="12040" max="12040" width="13.140625" style="102" customWidth="1"/>
    <col min="12041" max="12041" width="15.42578125" style="102" customWidth="1"/>
    <col min="12042" max="12042" width="22.140625" style="102" customWidth="1"/>
    <col min="12043" max="12287" width="9.140625" style="102"/>
    <col min="12288" max="12288" width="9.5703125" style="102" customWidth="1"/>
    <col min="12289" max="12289" width="54.85546875" style="102" customWidth="1"/>
    <col min="12290" max="12290" width="17" style="102" customWidth="1"/>
    <col min="12291" max="12291" width="12.28515625" style="102" customWidth="1"/>
    <col min="12292" max="12292" width="13.5703125" style="102" customWidth="1"/>
    <col min="12293" max="12293" width="13.140625" style="102" customWidth="1"/>
    <col min="12294" max="12294" width="16.5703125" style="102" customWidth="1"/>
    <col min="12295" max="12295" width="13.42578125" style="102" customWidth="1"/>
    <col min="12296" max="12296" width="13.140625" style="102" customWidth="1"/>
    <col min="12297" max="12297" width="15.42578125" style="102" customWidth="1"/>
    <col min="12298" max="12298" width="22.140625" style="102" customWidth="1"/>
    <col min="12299" max="12543" width="9.140625" style="102"/>
    <col min="12544" max="12544" width="9.5703125" style="102" customWidth="1"/>
    <col min="12545" max="12545" width="54.85546875" style="102" customWidth="1"/>
    <col min="12546" max="12546" width="17" style="102" customWidth="1"/>
    <col min="12547" max="12547" width="12.28515625" style="102" customWidth="1"/>
    <col min="12548" max="12548" width="13.5703125" style="102" customWidth="1"/>
    <col min="12549" max="12549" width="13.140625" style="102" customWidth="1"/>
    <col min="12550" max="12550" width="16.5703125" style="102" customWidth="1"/>
    <col min="12551" max="12551" width="13.42578125" style="102" customWidth="1"/>
    <col min="12552" max="12552" width="13.140625" style="102" customWidth="1"/>
    <col min="12553" max="12553" width="15.42578125" style="102" customWidth="1"/>
    <col min="12554" max="12554" width="22.140625" style="102" customWidth="1"/>
    <col min="12555" max="12799" width="9.140625" style="102"/>
    <col min="12800" max="12800" width="9.5703125" style="102" customWidth="1"/>
    <col min="12801" max="12801" width="54.85546875" style="102" customWidth="1"/>
    <col min="12802" max="12802" width="17" style="102" customWidth="1"/>
    <col min="12803" max="12803" width="12.28515625" style="102" customWidth="1"/>
    <col min="12804" max="12804" width="13.5703125" style="102" customWidth="1"/>
    <col min="12805" max="12805" width="13.140625" style="102" customWidth="1"/>
    <col min="12806" max="12806" width="16.5703125" style="102" customWidth="1"/>
    <col min="12807" max="12807" width="13.42578125" style="102" customWidth="1"/>
    <col min="12808" max="12808" width="13.140625" style="102" customWidth="1"/>
    <col min="12809" max="12809" width="15.42578125" style="102" customWidth="1"/>
    <col min="12810" max="12810" width="22.140625" style="102" customWidth="1"/>
    <col min="12811" max="13055" width="9.140625" style="102"/>
    <col min="13056" max="13056" width="9.5703125" style="102" customWidth="1"/>
    <col min="13057" max="13057" width="54.85546875" style="102" customWidth="1"/>
    <col min="13058" max="13058" width="17" style="102" customWidth="1"/>
    <col min="13059" max="13059" width="12.28515625" style="102" customWidth="1"/>
    <col min="13060" max="13060" width="13.5703125" style="102" customWidth="1"/>
    <col min="13061" max="13061" width="13.140625" style="102" customWidth="1"/>
    <col min="13062" max="13062" width="16.5703125" style="102" customWidth="1"/>
    <col min="13063" max="13063" width="13.42578125" style="102" customWidth="1"/>
    <col min="13064" max="13064" width="13.140625" style="102" customWidth="1"/>
    <col min="13065" max="13065" width="15.42578125" style="102" customWidth="1"/>
    <col min="13066" max="13066" width="22.140625" style="102" customWidth="1"/>
    <col min="13067" max="13311" width="9.140625" style="102"/>
    <col min="13312" max="13312" width="9.5703125" style="102" customWidth="1"/>
    <col min="13313" max="13313" width="54.85546875" style="102" customWidth="1"/>
    <col min="13314" max="13314" width="17" style="102" customWidth="1"/>
    <col min="13315" max="13315" width="12.28515625" style="102" customWidth="1"/>
    <col min="13316" max="13316" width="13.5703125" style="102" customWidth="1"/>
    <col min="13317" max="13317" width="13.140625" style="102" customWidth="1"/>
    <col min="13318" max="13318" width="16.5703125" style="102" customWidth="1"/>
    <col min="13319" max="13319" width="13.42578125" style="102" customWidth="1"/>
    <col min="13320" max="13320" width="13.140625" style="102" customWidth="1"/>
    <col min="13321" max="13321" width="15.42578125" style="102" customWidth="1"/>
    <col min="13322" max="13322" width="22.140625" style="102" customWidth="1"/>
    <col min="13323" max="13567" width="9.140625" style="102"/>
    <col min="13568" max="13568" width="9.5703125" style="102" customWidth="1"/>
    <col min="13569" max="13569" width="54.85546875" style="102" customWidth="1"/>
    <col min="13570" max="13570" width="17" style="102" customWidth="1"/>
    <col min="13571" max="13571" width="12.28515625" style="102" customWidth="1"/>
    <col min="13572" max="13572" width="13.5703125" style="102" customWidth="1"/>
    <col min="13573" max="13573" width="13.140625" style="102" customWidth="1"/>
    <col min="13574" max="13574" width="16.5703125" style="102" customWidth="1"/>
    <col min="13575" max="13575" width="13.42578125" style="102" customWidth="1"/>
    <col min="13576" max="13576" width="13.140625" style="102" customWidth="1"/>
    <col min="13577" max="13577" width="15.42578125" style="102" customWidth="1"/>
    <col min="13578" max="13578" width="22.140625" style="102" customWidth="1"/>
    <col min="13579" max="13823" width="9.140625" style="102"/>
    <col min="13824" max="13824" width="9.5703125" style="102" customWidth="1"/>
    <col min="13825" max="13825" width="54.85546875" style="102" customWidth="1"/>
    <col min="13826" max="13826" width="17" style="102" customWidth="1"/>
    <col min="13827" max="13827" width="12.28515625" style="102" customWidth="1"/>
    <col min="13828" max="13828" width="13.5703125" style="102" customWidth="1"/>
    <col min="13829" max="13829" width="13.140625" style="102" customWidth="1"/>
    <col min="13830" max="13830" width="16.5703125" style="102" customWidth="1"/>
    <col min="13831" max="13831" width="13.42578125" style="102" customWidth="1"/>
    <col min="13832" max="13832" width="13.140625" style="102" customWidth="1"/>
    <col min="13833" max="13833" width="15.42578125" style="102" customWidth="1"/>
    <col min="13834" max="13834" width="22.140625" style="102" customWidth="1"/>
    <col min="13835" max="14079" width="9.140625" style="102"/>
    <col min="14080" max="14080" width="9.5703125" style="102" customWidth="1"/>
    <col min="14081" max="14081" width="54.85546875" style="102" customWidth="1"/>
    <col min="14082" max="14082" width="17" style="102" customWidth="1"/>
    <col min="14083" max="14083" width="12.28515625" style="102" customWidth="1"/>
    <col min="14084" max="14084" width="13.5703125" style="102" customWidth="1"/>
    <col min="14085" max="14085" width="13.140625" style="102" customWidth="1"/>
    <col min="14086" max="14086" width="16.5703125" style="102" customWidth="1"/>
    <col min="14087" max="14087" width="13.42578125" style="102" customWidth="1"/>
    <col min="14088" max="14088" width="13.140625" style="102" customWidth="1"/>
    <col min="14089" max="14089" width="15.42578125" style="102" customWidth="1"/>
    <col min="14090" max="14090" width="22.140625" style="102" customWidth="1"/>
    <col min="14091" max="14335" width="9.140625" style="102"/>
    <col min="14336" max="14336" width="9.5703125" style="102" customWidth="1"/>
    <col min="14337" max="14337" width="54.85546875" style="102" customWidth="1"/>
    <col min="14338" max="14338" width="17" style="102" customWidth="1"/>
    <col min="14339" max="14339" width="12.28515625" style="102" customWidth="1"/>
    <col min="14340" max="14340" width="13.5703125" style="102" customWidth="1"/>
    <col min="14341" max="14341" width="13.140625" style="102" customWidth="1"/>
    <col min="14342" max="14342" width="16.5703125" style="102" customWidth="1"/>
    <col min="14343" max="14343" width="13.42578125" style="102" customWidth="1"/>
    <col min="14344" max="14344" width="13.140625" style="102" customWidth="1"/>
    <col min="14345" max="14345" width="15.42578125" style="102" customWidth="1"/>
    <col min="14346" max="14346" width="22.140625" style="102" customWidth="1"/>
    <col min="14347" max="14591" width="9.140625" style="102"/>
    <col min="14592" max="14592" width="9.5703125" style="102" customWidth="1"/>
    <col min="14593" max="14593" width="54.85546875" style="102" customWidth="1"/>
    <col min="14594" max="14594" width="17" style="102" customWidth="1"/>
    <col min="14595" max="14595" width="12.28515625" style="102" customWidth="1"/>
    <col min="14596" max="14596" width="13.5703125" style="102" customWidth="1"/>
    <col min="14597" max="14597" width="13.140625" style="102" customWidth="1"/>
    <col min="14598" max="14598" width="16.5703125" style="102" customWidth="1"/>
    <col min="14599" max="14599" width="13.42578125" style="102" customWidth="1"/>
    <col min="14600" max="14600" width="13.140625" style="102" customWidth="1"/>
    <col min="14601" max="14601" width="15.42578125" style="102" customWidth="1"/>
    <col min="14602" max="14602" width="22.140625" style="102" customWidth="1"/>
    <col min="14603" max="14847" width="9.140625" style="102"/>
    <col min="14848" max="14848" width="9.5703125" style="102" customWidth="1"/>
    <col min="14849" max="14849" width="54.85546875" style="102" customWidth="1"/>
    <col min="14850" max="14850" width="17" style="102" customWidth="1"/>
    <col min="14851" max="14851" width="12.28515625" style="102" customWidth="1"/>
    <col min="14852" max="14852" width="13.5703125" style="102" customWidth="1"/>
    <col min="14853" max="14853" width="13.140625" style="102" customWidth="1"/>
    <col min="14854" max="14854" width="16.5703125" style="102" customWidth="1"/>
    <col min="14855" max="14855" width="13.42578125" style="102" customWidth="1"/>
    <col min="14856" max="14856" width="13.140625" style="102" customWidth="1"/>
    <col min="14857" max="14857" width="15.42578125" style="102" customWidth="1"/>
    <col min="14858" max="14858" width="22.140625" style="102" customWidth="1"/>
    <col min="14859" max="15103" width="9.140625" style="102"/>
    <col min="15104" max="15104" width="9.5703125" style="102" customWidth="1"/>
    <col min="15105" max="15105" width="54.85546875" style="102" customWidth="1"/>
    <col min="15106" max="15106" width="17" style="102" customWidth="1"/>
    <col min="15107" max="15107" width="12.28515625" style="102" customWidth="1"/>
    <col min="15108" max="15108" width="13.5703125" style="102" customWidth="1"/>
    <col min="15109" max="15109" width="13.140625" style="102" customWidth="1"/>
    <col min="15110" max="15110" width="16.5703125" style="102" customWidth="1"/>
    <col min="15111" max="15111" width="13.42578125" style="102" customWidth="1"/>
    <col min="15112" max="15112" width="13.140625" style="102" customWidth="1"/>
    <col min="15113" max="15113" width="15.42578125" style="102" customWidth="1"/>
    <col min="15114" max="15114" width="22.140625" style="102" customWidth="1"/>
    <col min="15115" max="15359" width="9.140625" style="102"/>
    <col min="15360" max="15360" width="9.5703125" style="102" customWidth="1"/>
    <col min="15361" max="15361" width="54.85546875" style="102" customWidth="1"/>
    <col min="15362" max="15362" width="17" style="102" customWidth="1"/>
    <col min="15363" max="15363" width="12.28515625" style="102" customWidth="1"/>
    <col min="15364" max="15364" width="13.5703125" style="102" customWidth="1"/>
    <col min="15365" max="15365" width="13.140625" style="102" customWidth="1"/>
    <col min="15366" max="15366" width="16.5703125" style="102" customWidth="1"/>
    <col min="15367" max="15367" width="13.42578125" style="102" customWidth="1"/>
    <col min="15368" max="15368" width="13.140625" style="102" customWidth="1"/>
    <col min="15369" max="15369" width="15.42578125" style="102" customWidth="1"/>
    <col min="15370" max="15370" width="22.140625" style="102" customWidth="1"/>
    <col min="15371" max="15615" width="9.140625" style="102"/>
    <col min="15616" max="15616" width="9.5703125" style="102" customWidth="1"/>
    <col min="15617" max="15617" width="54.85546875" style="102" customWidth="1"/>
    <col min="15618" max="15618" width="17" style="102" customWidth="1"/>
    <col min="15619" max="15619" width="12.28515625" style="102" customWidth="1"/>
    <col min="15620" max="15620" width="13.5703125" style="102" customWidth="1"/>
    <col min="15621" max="15621" width="13.140625" style="102" customWidth="1"/>
    <col min="15622" max="15622" width="16.5703125" style="102" customWidth="1"/>
    <col min="15623" max="15623" width="13.42578125" style="102" customWidth="1"/>
    <col min="15624" max="15624" width="13.140625" style="102" customWidth="1"/>
    <col min="15625" max="15625" width="15.42578125" style="102" customWidth="1"/>
    <col min="15626" max="15626" width="22.140625" style="102" customWidth="1"/>
    <col min="15627" max="15871" width="9.140625" style="102"/>
    <col min="15872" max="15872" width="9.5703125" style="102" customWidth="1"/>
    <col min="15873" max="15873" width="54.85546875" style="102" customWidth="1"/>
    <col min="15874" max="15874" width="17" style="102" customWidth="1"/>
    <col min="15875" max="15875" width="12.28515625" style="102" customWidth="1"/>
    <col min="15876" max="15876" width="13.5703125" style="102" customWidth="1"/>
    <col min="15877" max="15877" width="13.140625" style="102" customWidth="1"/>
    <col min="15878" max="15878" width="16.5703125" style="102" customWidth="1"/>
    <col min="15879" max="15879" width="13.42578125" style="102" customWidth="1"/>
    <col min="15880" max="15880" width="13.140625" style="102" customWidth="1"/>
    <col min="15881" max="15881" width="15.42578125" style="102" customWidth="1"/>
    <col min="15882" max="15882" width="22.140625" style="102" customWidth="1"/>
    <col min="15883" max="16127" width="9.140625" style="102"/>
    <col min="16128" max="16128" width="9.5703125" style="102" customWidth="1"/>
    <col min="16129" max="16129" width="54.85546875" style="102" customWidth="1"/>
    <col min="16130" max="16130" width="17" style="102" customWidth="1"/>
    <col min="16131" max="16131" width="12.28515625" style="102" customWidth="1"/>
    <col min="16132" max="16132" width="13.5703125" style="102" customWidth="1"/>
    <col min="16133" max="16133" width="13.140625" style="102" customWidth="1"/>
    <col min="16134" max="16134" width="16.5703125" style="102" customWidth="1"/>
    <col min="16135" max="16135" width="13.42578125" style="102" customWidth="1"/>
    <col min="16136" max="16136" width="13.140625" style="102" customWidth="1"/>
    <col min="16137" max="16137" width="15.42578125" style="102" customWidth="1"/>
    <col min="16138" max="16138" width="22.140625" style="102" customWidth="1"/>
    <col min="16139" max="16384" width="9.140625" style="102"/>
  </cols>
  <sheetData>
    <row r="2" spans="1:10" ht="24.75" customHeight="1" x14ac:dyDescent="0.25">
      <c r="A2" s="1" t="s">
        <v>108</v>
      </c>
      <c r="B2" s="4"/>
      <c r="C2" s="4"/>
      <c r="D2" s="4"/>
      <c r="E2" s="4"/>
      <c r="F2" s="4"/>
      <c r="G2" s="4"/>
      <c r="H2" s="4"/>
      <c r="I2" s="4"/>
      <c r="J2" s="419" t="s">
        <v>763</v>
      </c>
    </row>
    <row r="3" spans="1:10" ht="25.5" customHeight="1" x14ac:dyDescent="0.25">
      <c r="A3" s="2" t="s">
        <v>306</v>
      </c>
      <c r="B3" s="4"/>
      <c r="C3" s="4"/>
      <c r="D3" s="4"/>
      <c r="E3" s="4"/>
      <c r="F3" s="4"/>
      <c r="G3" s="4"/>
      <c r="H3" s="4"/>
      <c r="I3" s="4"/>
      <c r="J3" s="5" t="s">
        <v>866</v>
      </c>
    </row>
    <row r="4" spans="1:10" x14ac:dyDescent="0.25">
      <c r="A4" s="4"/>
      <c r="B4" s="4"/>
      <c r="C4" s="4"/>
      <c r="D4" s="3"/>
      <c r="E4" s="3"/>
      <c r="F4" s="4"/>
      <c r="G4" s="4"/>
      <c r="H4" s="4"/>
      <c r="I4" s="4"/>
      <c r="J4" s="4"/>
    </row>
    <row r="5" spans="1:10" ht="15.75" customHeight="1" x14ac:dyDescent="0.25">
      <c r="A5" s="494" t="s">
        <v>307</v>
      </c>
      <c r="B5" s="494"/>
      <c r="C5" s="494"/>
      <c r="D5" s="494"/>
      <c r="E5" s="494"/>
      <c r="F5" s="494"/>
      <c r="G5" s="494"/>
      <c r="H5" s="494"/>
      <c r="I5" s="494"/>
      <c r="J5" s="494"/>
    </row>
    <row r="6" spans="1:10" x14ac:dyDescent="0.25">
      <c r="A6" s="495" t="s">
        <v>867</v>
      </c>
      <c r="B6" s="489"/>
      <c r="C6" s="489"/>
      <c r="D6" s="489"/>
      <c r="E6" s="489"/>
      <c r="F6" s="489"/>
      <c r="G6" s="489"/>
      <c r="H6" s="489"/>
      <c r="I6" s="489"/>
      <c r="J6" s="489"/>
    </row>
    <row r="7" spans="1:10" x14ac:dyDescent="0.25">
      <c r="A7" s="418"/>
      <c r="B7" s="192"/>
      <c r="C7" s="418"/>
      <c r="D7" s="418"/>
      <c r="E7" s="418"/>
      <c r="F7" s="4"/>
      <c r="G7" s="4"/>
      <c r="H7" s="4"/>
      <c r="I7" s="4"/>
      <c r="J7" s="4"/>
    </row>
    <row r="8" spans="1:10" x14ac:dyDescent="0.25">
      <c r="A8" s="418"/>
      <c r="B8" s="192"/>
      <c r="C8" s="418"/>
      <c r="D8" s="418"/>
      <c r="E8" s="418"/>
      <c r="F8" s="4"/>
      <c r="G8" s="4"/>
      <c r="H8" s="4"/>
      <c r="I8" s="4"/>
      <c r="J8" s="4"/>
    </row>
    <row r="10" spans="1:10" ht="15.75" thickBot="1" x14ac:dyDescent="0.3">
      <c r="A10" s="423"/>
      <c r="B10" s="424"/>
      <c r="C10" s="424"/>
      <c r="D10" s="424"/>
      <c r="E10" s="424"/>
      <c r="F10" s="424"/>
      <c r="G10" s="424"/>
      <c r="H10" s="424"/>
      <c r="I10" s="424"/>
      <c r="J10" s="424" t="s">
        <v>110</v>
      </c>
    </row>
    <row r="11" spans="1:10" ht="15.75" customHeight="1" thickBot="1" x14ac:dyDescent="0.3">
      <c r="A11" s="193"/>
      <c r="B11" s="194"/>
      <c r="C11" s="496" t="s">
        <v>29</v>
      </c>
      <c r="D11" s="497"/>
      <c r="E11" s="497"/>
      <c r="F11" s="498"/>
      <c r="G11" s="496" t="s">
        <v>111</v>
      </c>
      <c r="H11" s="497"/>
      <c r="I11" s="497"/>
      <c r="J11" s="498"/>
    </row>
    <row r="12" spans="1:10" ht="66" customHeight="1" x14ac:dyDescent="0.25">
      <c r="A12" s="425"/>
      <c r="B12" s="426"/>
      <c r="C12" s="195" t="s">
        <v>755</v>
      </c>
      <c r="D12" s="195" t="s">
        <v>137</v>
      </c>
      <c r="E12" s="195" t="s">
        <v>115</v>
      </c>
      <c r="F12" s="196" t="s">
        <v>308</v>
      </c>
      <c r="G12" s="195" t="s">
        <v>755</v>
      </c>
      <c r="H12" s="195" t="s">
        <v>137</v>
      </c>
      <c r="I12" s="195" t="s">
        <v>115</v>
      </c>
      <c r="J12" s="196" t="s">
        <v>308</v>
      </c>
    </row>
    <row r="13" spans="1:10" ht="32.25" customHeight="1" x14ac:dyDescent="0.25">
      <c r="A13" s="198" t="s">
        <v>835</v>
      </c>
      <c r="B13" s="198" t="s">
        <v>136</v>
      </c>
      <c r="C13" s="199">
        <v>1</v>
      </c>
      <c r="D13" s="200" t="s">
        <v>1</v>
      </c>
      <c r="E13" s="200" t="s">
        <v>2</v>
      </c>
      <c r="F13" s="200" t="s">
        <v>7</v>
      </c>
      <c r="G13" s="200" t="s">
        <v>8</v>
      </c>
      <c r="H13" s="200" t="s">
        <v>9</v>
      </c>
      <c r="I13" s="200" t="s">
        <v>10</v>
      </c>
      <c r="J13" s="200" t="s">
        <v>11</v>
      </c>
    </row>
    <row r="14" spans="1:10" ht="32.25" customHeight="1" x14ac:dyDescent="0.25">
      <c r="A14" s="198" t="s">
        <v>309</v>
      </c>
      <c r="B14" s="197" t="s">
        <v>310</v>
      </c>
      <c r="C14" s="311">
        <f>C15+C45</f>
        <v>0</v>
      </c>
      <c r="D14" s="200"/>
      <c r="E14" s="200"/>
      <c r="F14" s="311">
        <f>F15+F45</f>
        <v>0</v>
      </c>
      <c r="G14" s="311">
        <f>G15+G45</f>
        <v>0</v>
      </c>
      <c r="H14" s="200"/>
      <c r="I14" s="200"/>
      <c r="J14" s="311">
        <f>J15+J45</f>
        <v>0</v>
      </c>
    </row>
    <row r="15" spans="1:10" x14ac:dyDescent="0.25">
      <c r="A15" s="427" t="s">
        <v>37</v>
      </c>
      <c r="B15" s="428" t="s">
        <v>311</v>
      </c>
      <c r="C15" s="311">
        <f>C16+C42</f>
        <v>0</v>
      </c>
      <c r="D15" s="449"/>
      <c r="E15" s="449"/>
      <c r="F15" s="311">
        <f>F16+F42</f>
        <v>0</v>
      </c>
      <c r="G15" s="311">
        <f>G16+G42</f>
        <v>0</v>
      </c>
      <c r="H15" s="449"/>
      <c r="I15" s="449"/>
      <c r="J15" s="311">
        <f>J16+J42</f>
        <v>0</v>
      </c>
    </row>
    <row r="16" spans="1:10" ht="30" x14ac:dyDescent="0.25">
      <c r="A16" s="427" t="s">
        <v>312</v>
      </c>
      <c r="B16" s="428" t="s">
        <v>313</v>
      </c>
      <c r="C16" s="346">
        <f>C$17+C$18+C$23+C$25+C$27+C$29+C31+C33+C35+C38+C$37+C$39+C$40+C$41</f>
        <v>0</v>
      </c>
      <c r="D16" s="449"/>
      <c r="E16" s="449"/>
      <c r="F16" s="346">
        <f>F$17+F$18+F$23+F$25+F$27+F$29+F31+F33+F35+F38+F$37+F$39+F$40+F$41</f>
        <v>0</v>
      </c>
      <c r="G16" s="346">
        <f>G$17+G$18+G$23+G$25+G$27+G$29+G31+G33+G35+G38+G$37+G$39+G$40+G$41</f>
        <v>0</v>
      </c>
      <c r="H16" s="449"/>
      <c r="I16" s="449"/>
      <c r="J16" s="346">
        <f>J$17+J$18+J$23+J$25+J$27+J$29+J31+J33+J35+J38+J$37+J$39+J$40+J$41</f>
        <v>0</v>
      </c>
    </row>
    <row r="17" spans="1:10" ht="15" customHeight="1" x14ac:dyDescent="0.25">
      <c r="A17" s="303" t="s">
        <v>40</v>
      </c>
      <c r="B17" s="429" t="s">
        <v>868</v>
      </c>
      <c r="C17" s="302"/>
      <c r="D17" s="274">
        <v>0</v>
      </c>
      <c r="E17" s="430"/>
      <c r="F17" s="311">
        <f>C17*(1-E17)</f>
        <v>0</v>
      </c>
      <c r="G17" s="302"/>
      <c r="H17" s="274">
        <v>0</v>
      </c>
      <c r="I17" s="430"/>
      <c r="J17" s="311">
        <f>G17*(1-I17)</f>
        <v>0</v>
      </c>
    </row>
    <row r="18" spans="1:10" x14ac:dyDescent="0.25">
      <c r="A18" s="303" t="s">
        <v>42</v>
      </c>
      <c r="B18" s="273" t="s">
        <v>655</v>
      </c>
      <c r="C18" s="346">
        <f>C19+C20+C21+C22</f>
        <v>0</v>
      </c>
      <c r="D18" s="431"/>
      <c r="E18" s="431"/>
      <c r="F18" s="346">
        <f>F19+F20+F21+F22</f>
        <v>0</v>
      </c>
      <c r="G18" s="346">
        <f>G19+G20+G21+G22</f>
        <v>0</v>
      </c>
      <c r="H18" s="431"/>
      <c r="I18" s="431"/>
      <c r="J18" s="346">
        <f>J19+J20+J21+J22</f>
        <v>0</v>
      </c>
    </row>
    <row r="19" spans="1:10" ht="45" x14ac:dyDescent="0.25">
      <c r="A19" s="303" t="s">
        <v>314</v>
      </c>
      <c r="B19" s="432" t="s">
        <v>756</v>
      </c>
      <c r="C19" s="302"/>
      <c r="D19" s="274">
        <v>0</v>
      </c>
      <c r="E19" s="430"/>
      <c r="F19" s="311">
        <f t="shared" ref="F19:F41" si="0">C19*(1-E19)</f>
        <v>0</v>
      </c>
      <c r="G19" s="302"/>
      <c r="H19" s="274">
        <v>0</v>
      </c>
      <c r="I19" s="430"/>
      <c r="J19" s="311">
        <f t="shared" ref="J19:J41" si="1">G19*(1-I19)</f>
        <v>0</v>
      </c>
    </row>
    <row r="20" spans="1:10" ht="45" x14ac:dyDescent="0.25">
      <c r="A20" s="303" t="s">
        <v>315</v>
      </c>
      <c r="B20" s="432" t="s">
        <v>757</v>
      </c>
      <c r="C20" s="302"/>
      <c r="D20" s="274">
        <v>0</v>
      </c>
      <c r="E20" s="430"/>
      <c r="F20" s="311">
        <f t="shared" si="0"/>
        <v>0</v>
      </c>
      <c r="G20" s="302"/>
      <c r="H20" s="274">
        <v>0</v>
      </c>
      <c r="I20" s="430"/>
      <c r="J20" s="311">
        <f t="shared" si="1"/>
        <v>0</v>
      </c>
    </row>
    <row r="21" spans="1:10" ht="30" x14ac:dyDescent="0.25">
      <c r="A21" s="303" t="s">
        <v>316</v>
      </c>
      <c r="B21" s="433" t="s">
        <v>758</v>
      </c>
      <c r="C21" s="302"/>
      <c r="D21" s="274">
        <v>0</v>
      </c>
      <c r="E21" s="430"/>
      <c r="F21" s="311">
        <f t="shared" si="0"/>
        <v>0</v>
      </c>
      <c r="G21" s="302"/>
      <c r="H21" s="274">
        <v>0</v>
      </c>
      <c r="I21" s="430"/>
      <c r="J21" s="311">
        <f t="shared" si="1"/>
        <v>0</v>
      </c>
    </row>
    <row r="22" spans="1:10" ht="30" x14ac:dyDescent="0.25">
      <c r="A22" s="303" t="s">
        <v>317</v>
      </c>
      <c r="B22" s="202" t="s">
        <v>759</v>
      </c>
      <c r="C22" s="302"/>
      <c r="D22" s="274">
        <v>0</v>
      </c>
      <c r="E22" s="430"/>
      <c r="F22" s="311">
        <f t="shared" si="0"/>
        <v>0</v>
      </c>
      <c r="G22" s="302"/>
      <c r="H22" s="274">
        <v>0</v>
      </c>
      <c r="I22" s="430"/>
      <c r="J22" s="311">
        <f t="shared" si="1"/>
        <v>0</v>
      </c>
    </row>
    <row r="23" spans="1:10" ht="15" customHeight="1" x14ac:dyDescent="0.25">
      <c r="A23" s="302" t="s">
        <v>44</v>
      </c>
      <c r="B23" s="275" t="s">
        <v>869</v>
      </c>
      <c r="C23" s="302"/>
      <c r="D23" s="274">
        <v>0</v>
      </c>
      <c r="E23" s="430"/>
      <c r="F23" s="311">
        <f t="shared" si="0"/>
        <v>0</v>
      </c>
      <c r="G23" s="302"/>
      <c r="H23" s="274">
        <v>0</v>
      </c>
      <c r="I23" s="430"/>
      <c r="J23" s="311">
        <f t="shared" si="1"/>
        <v>0</v>
      </c>
    </row>
    <row r="24" spans="1:10" ht="15" customHeight="1" x14ac:dyDescent="0.25">
      <c r="A24" s="302" t="s">
        <v>318</v>
      </c>
      <c r="B24" s="433" t="s">
        <v>760</v>
      </c>
      <c r="C24" s="302"/>
      <c r="D24" s="274">
        <v>0</v>
      </c>
      <c r="E24" s="430"/>
      <c r="F24" s="311">
        <f t="shared" si="0"/>
        <v>0</v>
      </c>
      <c r="G24" s="302"/>
      <c r="H24" s="274">
        <v>0</v>
      </c>
      <c r="I24" s="430"/>
      <c r="J24" s="311">
        <f t="shared" si="1"/>
        <v>0</v>
      </c>
    </row>
    <row r="25" spans="1:10" ht="15" customHeight="1" x14ac:dyDescent="0.25">
      <c r="A25" s="304" t="s">
        <v>46</v>
      </c>
      <c r="B25" s="275" t="s">
        <v>656</v>
      </c>
      <c r="C25" s="304"/>
      <c r="D25" s="274">
        <v>0</v>
      </c>
      <c r="E25" s="434"/>
      <c r="F25" s="311">
        <f t="shared" si="0"/>
        <v>0</v>
      </c>
      <c r="G25" s="304"/>
      <c r="H25" s="274">
        <v>0</v>
      </c>
      <c r="I25" s="434"/>
      <c r="J25" s="311">
        <f t="shared" si="1"/>
        <v>0</v>
      </c>
    </row>
    <row r="26" spans="1:10" x14ac:dyDescent="0.25">
      <c r="A26" s="304" t="s">
        <v>319</v>
      </c>
      <c r="B26" s="202" t="s">
        <v>761</v>
      </c>
      <c r="C26" s="304"/>
      <c r="D26" s="274">
        <v>0</v>
      </c>
      <c r="E26" s="434"/>
      <c r="F26" s="311">
        <f t="shared" si="0"/>
        <v>0</v>
      </c>
      <c r="G26" s="304"/>
      <c r="H26" s="274">
        <v>0</v>
      </c>
      <c r="I26" s="434"/>
      <c r="J26" s="311">
        <f t="shared" si="1"/>
        <v>0</v>
      </c>
    </row>
    <row r="27" spans="1:10" ht="30" x14ac:dyDescent="0.25">
      <c r="A27" s="304" t="s">
        <v>320</v>
      </c>
      <c r="B27" s="201" t="s">
        <v>762</v>
      </c>
      <c r="C27" s="304"/>
      <c r="D27" s="274">
        <v>0</v>
      </c>
      <c r="E27" s="434"/>
      <c r="F27" s="311">
        <f t="shared" si="0"/>
        <v>0</v>
      </c>
      <c r="G27" s="304"/>
      <c r="H27" s="274">
        <v>0</v>
      </c>
      <c r="I27" s="434"/>
      <c r="J27" s="311">
        <f t="shared" si="1"/>
        <v>0</v>
      </c>
    </row>
    <row r="28" spans="1:10" ht="45" x14ac:dyDescent="0.25">
      <c r="A28" s="304" t="s">
        <v>321</v>
      </c>
      <c r="B28" s="202" t="s">
        <v>764</v>
      </c>
      <c r="C28" s="304"/>
      <c r="D28" s="274">
        <v>0</v>
      </c>
      <c r="E28" s="434"/>
      <c r="F28" s="311">
        <f t="shared" si="0"/>
        <v>0</v>
      </c>
      <c r="G28" s="304"/>
      <c r="H28" s="274">
        <v>0</v>
      </c>
      <c r="I28" s="434"/>
      <c r="J28" s="311">
        <f t="shared" si="1"/>
        <v>0</v>
      </c>
    </row>
    <row r="29" spans="1:10" ht="30" x14ac:dyDescent="0.25">
      <c r="A29" s="304" t="s">
        <v>322</v>
      </c>
      <c r="B29" s="275" t="s">
        <v>657</v>
      </c>
      <c r="C29" s="304"/>
      <c r="D29" s="274">
        <v>0</v>
      </c>
      <c r="E29" s="434"/>
      <c r="F29" s="311">
        <f t="shared" si="0"/>
        <v>0</v>
      </c>
      <c r="G29" s="304"/>
      <c r="H29" s="274">
        <v>0</v>
      </c>
      <c r="I29" s="434"/>
      <c r="J29" s="311">
        <f t="shared" si="1"/>
        <v>0</v>
      </c>
    </row>
    <row r="30" spans="1:10" ht="30" x14ac:dyDescent="0.25">
      <c r="A30" s="304" t="s">
        <v>680</v>
      </c>
      <c r="B30" s="202" t="s">
        <v>765</v>
      </c>
      <c r="C30" s="304"/>
      <c r="D30" s="274">
        <v>0</v>
      </c>
      <c r="E30" s="434"/>
      <c r="F30" s="311">
        <f t="shared" si="0"/>
        <v>0</v>
      </c>
      <c r="G30" s="304"/>
      <c r="H30" s="274">
        <v>0</v>
      </c>
      <c r="I30" s="434"/>
      <c r="J30" s="311">
        <f t="shared" si="1"/>
        <v>0</v>
      </c>
    </row>
    <row r="31" spans="1:10" ht="45" x14ac:dyDescent="0.25">
      <c r="A31" s="304" t="s">
        <v>323</v>
      </c>
      <c r="B31" s="275" t="s">
        <v>658</v>
      </c>
      <c r="C31" s="304"/>
      <c r="D31" s="274">
        <v>0</v>
      </c>
      <c r="E31" s="434"/>
      <c r="F31" s="311">
        <f t="shared" si="0"/>
        <v>0</v>
      </c>
      <c r="G31" s="304"/>
      <c r="H31" s="274">
        <v>0</v>
      </c>
      <c r="I31" s="434"/>
      <c r="J31" s="311">
        <f t="shared" si="1"/>
        <v>0</v>
      </c>
    </row>
    <row r="32" spans="1:10" ht="60" x14ac:dyDescent="0.25">
      <c r="A32" s="304" t="s">
        <v>697</v>
      </c>
      <c r="B32" s="202" t="s">
        <v>766</v>
      </c>
      <c r="C32" s="304"/>
      <c r="D32" s="274">
        <v>0</v>
      </c>
      <c r="E32" s="434"/>
      <c r="F32" s="311">
        <f t="shared" si="0"/>
        <v>0</v>
      </c>
      <c r="G32" s="304"/>
      <c r="H32" s="274">
        <v>0</v>
      </c>
      <c r="I32" s="434"/>
      <c r="J32" s="311">
        <f t="shared" si="1"/>
        <v>0</v>
      </c>
    </row>
    <row r="33" spans="1:10" ht="30" x14ac:dyDescent="0.25">
      <c r="A33" s="304" t="s">
        <v>324</v>
      </c>
      <c r="B33" s="275" t="s">
        <v>659</v>
      </c>
      <c r="C33" s="304"/>
      <c r="D33" s="274">
        <v>0</v>
      </c>
      <c r="E33" s="434"/>
      <c r="F33" s="311">
        <f t="shared" si="0"/>
        <v>0</v>
      </c>
      <c r="G33" s="304"/>
      <c r="H33" s="274">
        <v>0</v>
      </c>
      <c r="I33" s="434"/>
      <c r="J33" s="311">
        <f t="shared" si="1"/>
        <v>0</v>
      </c>
    </row>
    <row r="34" spans="1:10" ht="30" x14ac:dyDescent="0.25">
      <c r="A34" s="304" t="s">
        <v>325</v>
      </c>
      <c r="B34" s="202" t="s">
        <v>767</v>
      </c>
      <c r="C34" s="304"/>
      <c r="D34" s="274">
        <v>0</v>
      </c>
      <c r="E34" s="434"/>
      <c r="F34" s="311">
        <f t="shared" si="0"/>
        <v>0</v>
      </c>
      <c r="G34" s="304"/>
      <c r="H34" s="274">
        <v>0</v>
      </c>
      <c r="I34" s="434"/>
      <c r="J34" s="311">
        <f t="shared" si="1"/>
        <v>0</v>
      </c>
    </row>
    <row r="35" spans="1:10" ht="45" x14ac:dyDescent="0.25">
      <c r="A35" s="304" t="s">
        <v>326</v>
      </c>
      <c r="B35" s="275" t="s">
        <v>660</v>
      </c>
      <c r="C35" s="304"/>
      <c r="D35" s="274">
        <v>0</v>
      </c>
      <c r="E35" s="434"/>
      <c r="F35" s="311">
        <f t="shared" si="0"/>
        <v>0</v>
      </c>
      <c r="G35" s="304"/>
      <c r="H35" s="274">
        <v>0</v>
      </c>
      <c r="I35" s="434"/>
      <c r="J35" s="311">
        <f t="shared" si="1"/>
        <v>0</v>
      </c>
    </row>
    <row r="36" spans="1:10" ht="58.5" customHeight="1" x14ac:dyDescent="0.25">
      <c r="A36" s="304" t="s">
        <v>327</v>
      </c>
      <c r="B36" s="202" t="s">
        <v>768</v>
      </c>
      <c r="C36" s="304"/>
      <c r="D36" s="274">
        <v>0</v>
      </c>
      <c r="E36" s="434"/>
      <c r="F36" s="311">
        <f t="shared" si="0"/>
        <v>0</v>
      </c>
      <c r="G36" s="304"/>
      <c r="H36" s="274">
        <v>0</v>
      </c>
      <c r="I36" s="434"/>
      <c r="J36" s="311">
        <f t="shared" si="1"/>
        <v>0</v>
      </c>
    </row>
    <row r="37" spans="1:10" ht="60" x14ac:dyDescent="0.25">
      <c r="A37" s="304" t="s">
        <v>328</v>
      </c>
      <c r="B37" s="275" t="s">
        <v>870</v>
      </c>
      <c r="C37" s="304"/>
      <c r="D37" s="274">
        <v>0</v>
      </c>
      <c r="E37" s="434"/>
      <c r="F37" s="311">
        <f t="shared" si="0"/>
        <v>0</v>
      </c>
      <c r="G37" s="304"/>
      <c r="H37" s="274">
        <v>0</v>
      </c>
      <c r="I37" s="434"/>
      <c r="J37" s="311">
        <f t="shared" si="1"/>
        <v>0</v>
      </c>
    </row>
    <row r="38" spans="1:10" ht="105" x14ac:dyDescent="0.25">
      <c r="A38" s="304" t="s">
        <v>329</v>
      </c>
      <c r="B38" s="275" t="s">
        <v>871</v>
      </c>
      <c r="C38" s="304"/>
      <c r="D38" s="274">
        <v>0</v>
      </c>
      <c r="E38" s="434"/>
      <c r="F38" s="311">
        <f t="shared" si="0"/>
        <v>0</v>
      </c>
      <c r="G38" s="304"/>
      <c r="H38" s="274">
        <v>0</v>
      </c>
      <c r="I38" s="434"/>
      <c r="J38" s="311">
        <f t="shared" si="1"/>
        <v>0</v>
      </c>
    </row>
    <row r="39" spans="1:10" ht="30" x14ac:dyDescent="0.25">
      <c r="A39" s="304" t="s">
        <v>330</v>
      </c>
      <c r="B39" s="275" t="s">
        <v>872</v>
      </c>
      <c r="C39" s="304"/>
      <c r="D39" s="274">
        <v>0</v>
      </c>
      <c r="E39" s="434"/>
      <c r="F39" s="311">
        <f t="shared" si="0"/>
        <v>0</v>
      </c>
      <c r="G39" s="304"/>
      <c r="H39" s="274">
        <v>0</v>
      </c>
      <c r="I39" s="434"/>
      <c r="J39" s="311">
        <f t="shared" si="1"/>
        <v>0</v>
      </c>
    </row>
    <row r="40" spans="1:10" ht="45" x14ac:dyDescent="0.25">
      <c r="A40" s="302" t="s">
        <v>331</v>
      </c>
      <c r="B40" s="201" t="s">
        <v>332</v>
      </c>
      <c r="C40" s="302"/>
      <c r="D40" s="274">
        <v>0</v>
      </c>
      <c r="E40" s="430"/>
      <c r="F40" s="311">
        <f t="shared" si="0"/>
        <v>0</v>
      </c>
      <c r="G40" s="302"/>
      <c r="H40" s="274">
        <v>0</v>
      </c>
      <c r="I40" s="430"/>
      <c r="J40" s="311">
        <f t="shared" si="1"/>
        <v>0</v>
      </c>
    </row>
    <row r="41" spans="1:10" ht="45" x14ac:dyDescent="0.25">
      <c r="A41" s="302" t="s">
        <v>333</v>
      </c>
      <c r="B41" s="201" t="s">
        <v>334</v>
      </c>
      <c r="C41" s="302"/>
      <c r="D41" s="274">
        <v>0.05</v>
      </c>
      <c r="E41" s="434"/>
      <c r="F41" s="311">
        <f t="shared" si="0"/>
        <v>0</v>
      </c>
      <c r="G41" s="302"/>
      <c r="H41" s="274">
        <v>0.05</v>
      </c>
      <c r="I41" s="434"/>
      <c r="J41" s="311">
        <f t="shared" si="1"/>
        <v>0</v>
      </c>
    </row>
    <row r="42" spans="1:10" ht="30" customHeight="1" x14ac:dyDescent="0.25">
      <c r="A42" s="435" t="s">
        <v>335</v>
      </c>
      <c r="B42" s="436" t="s">
        <v>336</v>
      </c>
      <c r="C42" s="311">
        <f>C43+C44</f>
        <v>0</v>
      </c>
      <c r="D42" s="431"/>
      <c r="E42" s="431"/>
      <c r="F42" s="311">
        <f>F43+F44</f>
        <v>0</v>
      </c>
      <c r="G42" s="311">
        <f>G43+G44</f>
        <v>0</v>
      </c>
      <c r="H42" s="431"/>
      <c r="I42" s="431"/>
      <c r="J42" s="311">
        <f>J43+J44</f>
        <v>0</v>
      </c>
    </row>
    <row r="43" spans="1:10" ht="30" x14ac:dyDescent="0.25">
      <c r="A43" s="302" t="s">
        <v>49</v>
      </c>
      <c r="B43" s="201" t="s">
        <v>337</v>
      </c>
      <c r="C43" s="302"/>
      <c r="D43" s="274">
        <v>7.0000000000000007E-2</v>
      </c>
      <c r="E43" s="434"/>
      <c r="F43" s="311">
        <f>C43*(1-E43)</f>
        <v>0</v>
      </c>
      <c r="G43" s="302"/>
      <c r="H43" s="274">
        <v>7.0000000000000007E-2</v>
      </c>
      <c r="I43" s="434"/>
      <c r="J43" s="311">
        <f>G43*(1-I43)</f>
        <v>0</v>
      </c>
    </row>
    <row r="44" spans="1:10" ht="30" x14ac:dyDescent="0.25">
      <c r="A44" s="302" t="s">
        <v>52</v>
      </c>
      <c r="B44" s="201" t="s">
        <v>338</v>
      </c>
      <c r="C44" s="302"/>
      <c r="D44" s="274">
        <v>0.12</v>
      </c>
      <c r="E44" s="434"/>
      <c r="F44" s="311">
        <f>C44*(1-E44)</f>
        <v>0</v>
      </c>
      <c r="G44" s="302"/>
      <c r="H44" s="274">
        <v>0.12</v>
      </c>
      <c r="I44" s="434"/>
      <c r="J44" s="311">
        <f>G44*(1-I44)</f>
        <v>0</v>
      </c>
    </row>
    <row r="45" spans="1:10" x14ac:dyDescent="0.25">
      <c r="A45" s="427" t="s">
        <v>239</v>
      </c>
      <c r="B45" s="437" t="s">
        <v>339</v>
      </c>
      <c r="C45" s="311">
        <f>C46+C54</f>
        <v>0</v>
      </c>
      <c r="D45" s="449"/>
      <c r="E45" s="449"/>
      <c r="F45" s="311">
        <f>F46+F54</f>
        <v>0</v>
      </c>
      <c r="G45" s="311">
        <f>G46+G54</f>
        <v>0</v>
      </c>
      <c r="H45" s="449"/>
      <c r="I45" s="449"/>
      <c r="J45" s="311">
        <f>J46+J54</f>
        <v>0</v>
      </c>
    </row>
    <row r="46" spans="1:10" x14ac:dyDescent="0.25">
      <c r="A46" s="438" t="s">
        <v>240</v>
      </c>
      <c r="B46" s="437" t="s">
        <v>340</v>
      </c>
      <c r="C46" s="311">
        <f>C47+C48+C49+C50+C51+C52+C53</f>
        <v>0</v>
      </c>
      <c r="D46" s="449"/>
      <c r="E46" s="449"/>
      <c r="F46" s="311">
        <f>F47+F48+F49+F50+F51+F52+F53</f>
        <v>0</v>
      </c>
      <c r="G46" s="311">
        <f>G47+G48+G49+G50+G51+G52+G53</f>
        <v>0</v>
      </c>
      <c r="H46" s="449"/>
      <c r="I46" s="449"/>
      <c r="J46" s="311">
        <f>J47+J48+J49+J50+J51+J52+J53</f>
        <v>0</v>
      </c>
    </row>
    <row r="47" spans="1:10" ht="60" x14ac:dyDescent="0.25">
      <c r="A47" s="304" t="s">
        <v>341</v>
      </c>
      <c r="B47" s="275" t="s">
        <v>661</v>
      </c>
      <c r="C47" s="304"/>
      <c r="D47" s="274">
        <v>0.15</v>
      </c>
      <c r="E47" s="434"/>
      <c r="F47" s="311">
        <f t="shared" ref="F47:F53" si="2">C47*(1-E47)</f>
        <v>0</v>
      </c>
      <c r="G47" s="304"/>
      <c r="H47" s="274">
        <v>0.15</v>
      </c>
      <c r="I47" s="434"/>
      <c r="J47" s="311">
        <f t="shared" ref="J47:J53" si="3">G47*(1-I47)</f>
        <v>0</v>
      </c>
    </row>
    <row r="48" spans="1:10" ht="78" customHeight="1" x14ac:dyDescent="0.25">
      <c r="A48" s="304" t="s">
        <v>342</v>
      </c>
      <c r="B48" s="275" t="s">
        <v>873</v>
      </c>
      <c r="C48" s="304"/>
      <c r="D48" s="274">
        <v>0.15</v>
      </c>
      <c r="E48" s="434"/>
      <c r="F48" s="311">
        <f t="shared" si="2"/>
        <v>0</v>
      </c>
      <c r="G48" s="304"/>
      <c r="H48" s="274">
        <v>0.15</v>
      </c>
      <c r="I48" s="434"/>
      <c r="J48" s="311">
        <f t="shared" si="3"/>
        <v>0</v>
      </c>
    </row>
    <row r="49" spans="1:10" ht="45" x14ac:dyDescent="0.25">
      <c r="A49" s="304" t="s">
        <v>343</v>
      </c>
      <c r="B49" s="201" t="s">
        <v>344</v>
      </c>
      <c r="C49" s="304"/>
      <c r="D49" s="274">
        <v>0.15</v>
      </c>
      <c r="E49" s="434"/>
      <c r="F49" s="311">
        <f t="shared" si="2"/>
        <v>0</v>
      </c>
      <c r="G49" s="304"/>
      <c r="H49" s="274">
        <v>0.15</v>
      </c>
      <c r="I49" s="434"/>
      <c r="J49" s="311">
        <f t="shared" si="3"/>
        <v>0</v>
      </c>
    </row>
    <row r="50" spans="1:10" ht="45" x14ac:dyDescent="0.25">
      <c r="A50" s="304" t="s">
        <v>345</v>
      </c>
      <c r="B50" s="201" t="s">
        <v>346</v>
      </c>
      <c r="C50" s="304"/>
      <c r="D50" s="274">
        <v>0.15</v>
      </c>
      <c r="E50" s="434"/>
      <c r="F50" s="311">
        <f t="shared" si="2"/>
        <v>0</v>
      </c>
      <c r="G50" s="304"/>
      <c r="H50" s="274">
        <v>0.15</v>
      </c>
      <c r="I50" s="434"/>
      <c r="J50" s="311">
        <f t="shared" si="3"/>
        <v>0</v>
      </c>
    </row>
    <row r="51" spans="1:10" ht="45" x14ac:dyDescent="0.25">
      <c r="A51" s="304" t="s">
        <v>347</v>
      </c>
      <c r="B51" s="201" t="s">
        <v>348</v>
      </c>
      <c r="C51" s="304"/>
      <c r="D51" s="274">
        <v>0.15</v>
      </c>
      <c r="E51" s="434"/>
      <c r="F51" s="311">
        <f t="shared" si="2"/>
        <v>0</v>
      </c>
      <c r="G51" s="304"/>
      <c r="H51" s="274">
        <v>0.15</v>
      </c>
      <c r="I51" s="434"/>
      <c r="J51" s="311">
        <f t="shared" si="3"/>
        <v>0</v>
      </c>
    </row>
    <row r="52" spans="1:10" x14ac:dyDescent="0.25">
      <c r="A52" s="304" t="s">
        <v>349</v>
      </c>
      <c r="B52" s="201" t="s">
        <v>350</v>
      </c>
      <c r="C52" s="304"/>
      <c r="D52" s="274">
        <v>0.15</v>
      </c>
      <c r="E52" s="434"/>
      <c r="F52" s="311">
        <f t="shared" si="2"/>
        <v>0</v>
      </c>
      <c r="G52" s="304"/>
      <c r="H52" s="274">
        <v>0.15</v>
      </c>
      <c r="I52" s="434"/>
      <c r="J52" s="311">
        <f t="shared" si="3"/>
        <v>0</v>
      </c>
    </row>
    <row r="53" spans="1:10" ht="30" x14ac:dyDescent="0.25">
      <c r="A53" s="304" t="s">
        <v>351</v>
      </c>
      <c r="B53" s="203" t="s">
        <v>352</v>
      </c>
      <c r="C53" s="304"/>
      <c r="D53" s="274">
        <v>0.2</v>
      </c>
      <c r="E53" s="434"/>
      <c r="F53" s="311">
        <f t="shared" si="2"/>
        <v>0</v>
      </c>
      <c r="G53" s="304"/>
      <c r="H53" s="274">
        <v>0.2</v>
      </c>
      <c r="I53" s="434"/>
      <c r="J53" s="311">
        <f t="shared" si="3"/>
        <v>0</v>
      </c>
    </row>
    <row r="54" spans="1:10" x14ac:dyDescent="0.25">
      <c r="A54" s="439" t="s">
        <v>241</v>
      </c>
      <c r="B54" s="440" t="s">
        <v>353</v>
      </c>
      <c r="C54" s="311">
        <f>C55+C56+C57+C58+C59+C60+C61+C62+C63+C64</f>
        <v>0</v>
      </c>
      <c r="D54" s="449"/>
      <c r="E54" s="449"/>
      <c r="F54" s="311">
        <f>F55+F56+F57+F58+F59+F60+F61+F62+F63+F64</f>
        <v>0</v>
      </c>
      <c r="G54" s="311">
        <f>G55+G56+G57+G58+G59+G60+G61+G62+G63+G64</f>
        <v>0</v>
      </c>
      <c r="H54" s="449"/>
      <c r="I54" s="449"/>
      <c r="J54" s="311">
        <f>J55+J56+J57+J58+J59+J60+J61+J62+J63+J64</f>
        <v>0</v>
      </c>
    </row>
    <row r="55" spans="1:10" ht="45" x14ac:dyDescent="0.25">
      <c r="A55" s="302" t="s">
        <v>354</v>
      </c>
      <c r="B55" s="201" t="s">
        <v>355</v>
      </c>
      <c r="C55" s="304"/>
      <c r="D55" s="274">
        <v>0.25</v>
      </c>
      <c r="E55" s="434"/>
      <c r="F55" s="311">
        <f t="shared" ref="F55:F64" si="4">C55*(1-E55)</f>
        <v>0</v>
      </c>
      <c r="G55" s="304"/>
      <c r="H55" s="274">
        <v>0.25</v>
      </c>
      <c r="I55" s="434"/>
      <c r="J55" s="311">
        <f t="shared" ref="J55:J64" si="5">G55*(1-I55)</f>
        <v>0</v>
      </c>
    </row>
    <row r="56" spans="1:10" ht="30" customHeight="1" x14ac:dyDescent="0.25">
      <c r="A56" s="302" t="s">
        <v>356</v>
      </c>
      <c r="B56" s="201" t="s">
        <v>357</v>
      </c>
      <c r="C56" s="304"/>
      <c r="D56" s="274">
        <v>0.25</v>
      </c>
      <c r="E56" s="434"/>
      <c r="F56" s="311">
        <f t="shared" si="4"/>
        <v>0</v>
      </c>
      <c r="G56" s="304"/>
      <c r="H56" s="274">
        <v>0.25</v>
      </c>
      <c r="I56" s="434"/>
      <c r="J56" s="311">
        <f t="shared" si="5"/>
        <v>0</v>
      </c>
    </row>
    <row r="57" spans="1:10" ht="30" x14ac:dyDescent="0.25">
      <c r="A57" s="304" t="s">
        <v>358</v>
      </c>
      <c r="B57" s="201" t="s">
        <v>359</v>
      </c>
      <c r="C57" s="302"/>
      <c r="D57" s="274">
        <v>0.3</v>
      </c>
      <c r="E57" s="434"/>
      <c r="F57" s="311">
        <f t="shared" si="4"/>
        <v>0</v>
      </c>
      <c r="G57" s="302"/>
      <c r="H57" s="274">
        <v>0.3</v>
      </c>
      <c r="I57" s="434"/>
      <c r="J57" s="311">
        <f t="shared" si="5"/>
        <v>0</v>
      </c>
    </row>
    <row r="58" spans="1:10" ht="60.75" customHeight="1" x14ac:dyDescent="0.25">
      <c r="A58" s="304" t="s">
        <v>360</v>
      </c>
      <c r="B58" s="201" t="s">
        <v>808</v>
      </c>
      <c r="C58" s="304"/>
      <c r="D58" s="274">
        <v>0.35</v>
      </c>
      <c r="E58" s="434"/>
      <c r="F58" s="311">
        <f t="shared" si="4"/>
        <v>0</v>
      </c>
      <c r="G58" s="304"/>
      <c r="H58" s="274">
        <v>0.35</v>
      </c>
      <c r="I58" s="434"/>
      <c r="J58" s="311">
        <f t="shared" si="5"/>
        <v>0</v>
      </c>
    </row>
    <row r="59" spans="1:10" ht="15" customHeight="1" x14ac:dyDescent="0.25">
      <c r="A59" s="304" t="s">
        <v>361</v>
      </c>
      <c r="B59" s="201" t="s">
        <v>350</v>
      </c>
      <c r="C59" s="304"/>
      <c r="D59" s="274">
        <v>0.5</v>
      </c>
      <c r="E59" s="430"/>
      <c r="F59" s="311">
        <f t="shared" si="4"/>
        <v>0</v>
      </c>
      <c r="G59" s="304"/>
      <c r="H59" s="274">
        <v>0.5</v>
      </c>
      <c r="I59" s="430"/>
      <c r="J59" s="311">
        <f t="shared" si="5"/>
        <v>0</v>
      </c>
    </row>
    <row r="60" spans="1:10" ht="15" customHeight="1" x14ac:dyDescent="0.25">
      <c r="A60" s="304" t="s">
        <v>362</v>
      </c>
      <c r="B60" s="203" t="s">
        <v>363</v>
      </c>
      <c r="C60" s="304"/>
      <c r="D60" s="274">
        <v>0.5</v>
      </c>
      <c r="E60" s="430"/>
      <c r="F60" s="311">
        <f t="shared" si="4"/>
        <v>0</v>
      </c>
      <c r="G60" s="304"/>
      <c r="H60" s="274">
        <v>0.5</v>
      </c>
      <c r="I60" s="430"/>
      <c r="J60" s="311">
        <f t="shared" si="5"/>
        <v>0</v>
      </c>
    </row>
    <row r="61" spans="1:10" ht="60" x14ac:dyDescent="0.25">
      <c r="A61" s="304" t="s">
        <v>364</v>
      </c>
      <c r="B61" s="203" t="s">
        <v>365</v>
      </c>
      <c r="C61" s="304"/>
      <c r="D61" s="274">
        <v>0.3</v>
      </c>
      <c r="E61" s="430"/>
      <c r="F61" s="311">
        <f t="shared" si="4"/>
        <v>0</v>
      </c>
      <c r="G61" s="304"/>
      <c r="H61" s="274">
        <v>0.3</v>
      </c>
      <c r="I61" s="430"/>
      <c r="J61" s="311">
        <f t="shared" si="5"/>
        <v>0</v>
      </c>
    </row>
    <row r="62" spans="1:10" ht="45" x14ac:dyDescent="0.25">
      <c r="A62" s="304" t="s">
        <v>366</v>
      </c>
      <c r="B62" s="203" t="s">
        <v>367</v>
      </c>
      <c r="C62" s="304"/>
      <c r="D62" s="274">
        <v>0.35</v>
      </c>
      <c r="E62" s="430"/>
      <c r="F62" s="311">
        <f t="shared" si="4"/>
        <v>0</v>
      </c>
      <c r="G62" s="304"/>
      <c r="H62" s="274">
        <v>0.35</v>
      </c>
      <c r="I62" s="430"/>
      <c r="J62" s="311">
        <f t="shared" si="5"/>
        <v>0</v>
      </c>
    </row>
    <row r="63" spans="1:10" ht="90" x14ac:dyDescent="0.25">
      <c r="A63" s="304" t="s">
        <v>368</v>
      </c>
      <c r="B63" s="203" t="s">
        <v>369</v>
      </c>
      <c r="C63" s="304"/>
      <c r="D63" s="274">
        <v>0.4</v>
      </c>
      <c r="E63" s="430"/>
      <c r="F63" s="311">
        <f t="shared" si="4"/>
        <v>0</v>
      </c>
      <c r="G63" s="304"/>
      <c r="H63" s="274">
        <v>0.4</v>
      </c>
      <c r="I63" s="430"/>
      <c r="J63" s="311">
        <f t="shared" si="5"/>
        <v>0</v>
      </c>
    </row>
    <row r="64" spans="1:10" ht="45" x14ac:dyDescent="0.25">
      <c r="A64" s="304" t="s">
        <v>370</v>
      </c>
      <c r="B64" s="203" t="s">
        <v>371</v>
      </c>
      <c r="C64" s="304"/>
      <c r="D64" s="274">
        <v>0.55000000000000004</v>
      </c>
      <c r="E64" s="430"/>
      <c r="F64" s="311">
        <f t="shared" si="4"/>
        <v>0</v>
      </c>
      <c r="G64" s="304"/>
      <c r="H64" s="274">
        <v>0.55000000000000004</v>
      </c>
      <c r="I64" s="430"/>
      <c r="J64" s="311">
        <f t="shared" si="5"/>
        <v>0</v>
      </c>
    </row>
    <row r="65" spans="1:10" ht="25.5" customHeight="1" x14ac:dyDescent="0.25">
      <c r="A65" s="103"/>
      <c r="B65" s="441"/>
    </row>
    <row r="66" spans="1:10" ht="30" x14ac:dyDescent="0.25">
      <c r="A66" s="302" t="s">
        <v>372</v>
      </c>
      <c r="B66" s="201" t="s">
        <v>373</v>
      </c>
      <c r="C66" s="302"/>
      <c r="D66" s="449"/>
      <c r="E66" s="449"/>
      <c r="F66" s="449"/>
      <c r="G66" s="302"/>
      <c r="H66" s="449"/>
      <c r="I66" s="449"/>
      <c r="J66" s="449"/>
    </row>
    <row r="67" spans="1:10" ht="30" x14ac:dyDescent="0.25">
      <c r="A67" s="302" t="s">
        <v>374</v>
      </c>
      <c r="B67" s="201" t="s">
        <v>375</v>
      </c>
      <c r="C67" s="302"/>
      <c r="D67" s="449"/>
      <c r="E67" s="449"/>
      <c r="F67" s="449"/>
      <c r="G67" s="302"/>
      <c r="H67" s="449"/>
      <c r="I67" s="449"/>
      <c r="J67" s="449"/>
    </row>
    <row r="68" spans="1:10" ht="30" x14ac:dyDescent="0.25">
      <c r="A68" s="302" t="s">
        <v>376</v>
      </c>
      <c r="B68" s="201" t="s">
        <v>377</v>
      </c>
      <c r="C68" s="302"/>
      <c r="D68" s="449"/>
      <c r="E68" s="449"/>
      <c r="F68" s="449"/>
      <c r="G68" s="302"/>
      <c r="H68" s="449"/>
      <c r="I68" s="449"/>
      <c r="J68" s="449"/>
    </row>
    <row r="69" spans="1:10" ht="30" x14ac:dyDescent="0.25">
      <c r="A69" s="302" t="s">
        <v>378</v>
      </c>
      <c r="B69" s="203" t="s">
        <v>379</v>
      </c>
      <c r="C69" s="302"/>
      <c r="D69" s="449"/>
      <c r="E69" s="449"/>
      <c r="F69" s="449"/>
      <c r="G69" s="302"/>
      <c r="H69" s="449"/>
      <c r="I69" s="449"/>
      <c r="J69" s="449"/>
    </row>
    <row r="70" spans="1:10" x14ac:dyDescent="0.25">
      <c r="A70" s="302" t="s">
        <v>380</v>
      </c>
      <c r="B70" s="201" t="s">
        <v>381</v>
      </c>
      <c r="C70" s="302"/>
      <c r="D70" s="449"/>
      <c r="E70" s="449"/>
      <c r="F70" s="449"/>
      <c r="G70" s="302"/>
      <c r="H70" s="449"/>
      <c r="I70" s="449"/>
      <c r="J70" s="449"/>
    </row>
    <row r="71" spans="1:10" ht="33.75" customHeight="1" x14ac:dyDescent="0.25">
      <c r="A71" s="302" t="s">
        <v>382</v>
      </c>
      <c r="B71" s="204" t="s">
        <v>769</v>
      </c>
      <c r="C71" s="302"/>
      <c r="D71" s="449"/>
      <c r="E71" s="449"/>
      <c r="F71" s="449"/>
      <c r="G71" s="302"/>
      <c r="H71" s="449"/>
      <c r="I71" s="449"/>
      <c r="J71" s="449"/>
    </row>
    <row r="73" spans="1:10" x14ac:dyDescent="0.25">
      <c r="A73" s="442" t="s">
        <v>133</v>
      </c>
      <c r="B73" s="442"/>
    </row>
    <row r="74" spans="1:10" x14ac:dyDescent="0.25">
      <c r="A74" s="442"/>
      <c r="B74" s="442"/>
    </row>
    <row r="75" spans="1:10" x14ac:dyDescent="0.25">
      <c r="A75" s="443" t="s">
        <v>770</v>
      </c>
      <c r="B75" s="442"/>
    </row>
    <row r="76" spans="1:10" x14ac:dyDescent="0.25">
      <c r="A76" s="443" t="s">
        <v>134</v>
      </c>
      <c r="B76" s="442"/>
    </row>
    <row r="77" spans="1:10" x14ac:dyDescent="0.25">
      <c r="A77" s="443" t="s">
        <v>135</v>
      </c>
      <c r="B77" s="442"/>
    </row>
    <row r="78" spans="1:10" x14ac:dyDescent="0.25">
      <c r="A78" s="443" t="s">
        <v>134</v>
      </c>
      <c r="B78" s="442"/>
    </row>
    <row r="79" spans="1:10" x14ac:dyDescent="0.25">
      <c r="A79" s="443" t="s">
        <v>771</v>
      </c>
      <c r="B79" s="442"/>
    </row>
    <row r="80" spans="1:10" x14ac:dyDescent="0.25">
      <c r="A80" s="443" t="s">
        <v>134</v>
      </c>
      <c r="B80" s="442"/>
    </row>
  </sheetData>
  <mergeCells count="4">
    <mergeCell ref="A5:J5"/>
    <mergeCell ref="A6:J6"/>
    <mergeCell ref="C11:F11"/>
    <mergeCell ref="G11:J11"/>
  </mergeCells>
  <pageMargins left="0.70866141732283472" right="0.70866141732283472" top="0.74803149606299213" bottom="0.74803149606299213" header="0.31496062992125984" footer="0.31496062992125984"/>
  <pageSetup scale="48" fitToHeight="0" orientation="portrait" r:id="rId1"/>
  <rowBreaks count="1" manualBreakCount="1">
    <brk id="39"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8BBC2-301C-4439-988F-ECB75CD0CFB3}">
  <sheetPr>
    <pageSetUpPr fitToPage="1"/>
  </sheetPr>
  <dimension ref="A2:S171"/>
  <sheetViews>
    <sheetView showGridLines="0" tabSelected="1" view="pageBreakPreview" topLeftCell="A19" zoomScale="110" zoomScaleNormal="50" zoomScaleSheetLayoutView="110" workbookViewId="0">
      <selection activeCell="C29" sqref="C29"/>
    </sheetView>
  </sheetViews>
  <sheetFormatPr defaultRowHeight="15" x14ac:dyDescent="0.25"/>
  <cols>
    <col min="1" max="1" width="12.28515625" style="444" customWidth="1"/>
    <col min="2" max="2" width="37.42578125" style="283" customWidth="1"/>
    <col min="3" max="6" width="15" style="283" customWidth="1"/>
    <col min="7" max="7" width="16" style="283" customWidth="1"/>
    <col min="8" max="9" width="15" style="283" customWidth="1"/>
    <col min="10" max="10" width="18" style="283" customWidth="1"/>
    <col min="11" max="11" width="17.85546875" style="283" customWidth="1"/>
    <col min="12" max="12" width="13" style="283" customWidth="1"/>
    <col min="13" max="13" width="13.85546875" style="283" customWidth="1"/>
    <col min="14" max="14" width="17.5703125" style="283" customWidth="1"/>
    <col min="15" max="255" width="9.140625" style="283"/>
    <col min="256" max="256" width="10.7109375" style="283" customWidth="1"/>
    <col min="257" max="257" width="51.42578125" style="283" customWidth="1"/>
    <col min="258" max="264" width="15" style="283" customWidth="1"/>
    <col min="265" max="265" width="21.28515625" style="283" customWidth="1"/>
    <col min="266" max="266" width="17.85546875" style="283" customWidth="1"/>
    <col min="267" max="267" width="13.28515625" style="283" customWidth="1"/>
    <col min="268" max="269" width="25.5703125" style="283" customWidth="1"/>
    <col min="270" max="511" width="9.140625" style="283"/>
    <col min="512" max="512" width="10.7109375" style="283" customWidth="1"/>
    <col min="513" max="513" width="51.42578125" style="283" customWidth="1"/>
    <col min="514" max="520" width="15" style="283" customWidth="1"/>
    <col min="521" max="521" width="21.28515625" style="283" customWidth="1"/>
    <col min="522" max="522" width="17.85546875" style="283" customWidth="1"/>
    <col min="523" max="523" width="13.28515625" style="283" customWidth="1"/>
    <col min="524" max="525" width="25.5703125" style="283" customWidth="1"/>
    <col min="526" max="767" width="9.140625" style="283"/>
    <col min="768" max="768" width="10.7109375" style="283" customWidth="1"/>
    <col min="769" max="769" width="51.42578125" style="283" customWidth="1"/>
    <col min="770" max="776" width="15" style="283" customWidth="1"/>
    <col min="777" max="777" width="21.28515625" style="283" customWidth="1"/>
    <col min="778" max="778" width="17.85546875" style="283" customWidth="1"/>
    <col min="779" max="779" width="13.28515625" style="283" customWidth="1"/>
    <col min="780" max="781" width="25.5703125" style="283" customWidth="1"/>
    <col min="782" max="1023" width="9.140625" style="283"/>
    <col min="1024" max="1024" width="10.7109375" style="283" customWidth="1"/>
    <col min="1025" max="1025" width="51.42578125" style="283" customWidth="1"/>
    <col min="1026" max="1032" width="15" style="283" customWidth="1"/>
    <col min="1033" max="1033" width="21.28515625" style="283" customWidth="1"/>
    <col min="1034" max="1034" width="17.85546875" style="283" customWidth="1"/>
    <col min="1035" max="1035" width="13.28515625" style="283" customWidth="1"/>
    <col min="1036" max="1037" width="25.5703125" style="283" customWidth="1"/>
    <col min="1038" max="1279" width="9.140625" style="283"/>
    <col min="1280" max="1280" width="10.7109375" style="283" customWidth="1"/>
    <col min="1281" max="1281" width="51.42578125" style="283" customWidth="1"/>
    <col min="1282" max="1288" width="15" style="283" customWidth="1"/>
    <col min="1289" max="1289" width="21.28515625" style="283" customWidth="1"/>
    <col min="1290" max="1290" width="17.85546875" style="283" customWidth="1"/>
    <col min="1291" max="1291" width="13.28515625" style="283" customWidth="1"/>
    <col min="1292" max="1293" width="25.5703125" style="283" customWidth="1"/>
    <col min="1294" max="1535" width="9.140625" style="283"/>
    <col min="1536" max="1536" width="10.7109375" style="283" customWidth="1"/>
    <col min="1537" max="1537" width="51.42578125" style="283" customWidth="1"/>
    <col min="1538" max="1544" width="15" style="283" customWidth="1"/>
    <col min="1545" max="1545" width="21.28515625" style="283" customWidth="1"/>
    <col min="1546" max="1546" width="17.85546875" style="283" customWidth="1"/>
    <col min="1547" max="1547" width="13.28515625" style="283" customWidth="1"/>
    <col min="1548" max="1549" width="25.5703125" style="283" customWidth="1"/>
    <col min="1550" max="1791" width="9.140625" style="283"/>
    <col min="1792" max="1792" width="10.7109375" style="283" customWidth="1"/>
    <col min="1793" max="1793" width="51.42578125" style="283" customWidth="1"/>
    <col min="1794" max="1800" width="15" style="283" customWidth="1"/>
    <col min="1801" max="1801" width="21.28515625" style="283" customWidth="1"/>
    <col min="1802" max="1802" width="17.85546875" style="283" customWidth="1"/>
    <col min="1803" max="1803" width="13.28515625" style="283" customWidth="1"/>
    <col min="1804" max="1805" width="25.5703125" style="283" customWidth="1"/>
    <col min="1806" max="2047" width="9.140625" style="283"/>
    <col min="2048" max="2048" width="10.7109375" style="283" customWidth="1"/>
    <col min="2049" max="2049" width="51.42578125" style="283" customWidth="1"/>
    <col min="2050" max="2056" width="15" style="283" customWidth="1"/>
    <col min="2057" max="2057" width="21.28515625" style="283" customWidth="1"/>
    <col min="2058" max="2058" width="17.85546875" style="283" customWidth="1"/>
    <col min="2059" max="2059" width="13.28515625" style="283" customWidth="1"/>
    <col min="2060" max="2061" width="25.5703125" style="283" customWidth="1"/>
    <col min="2062" max="2303" width="9.140625" style="283"/>
    <col min="2304" max="2304" width="10.7109375" style="283" customWidth="1"/>
    <col min="2305" max="2305" width="51.42578125" style="283" customWidth="1"/>
    <col min="2306" max="2312" width="15" style="283" customWidth="1"/>
    <col min="2313" max="2313" width="21.28515625" style="283" customWidth="1"/>
    <col min="2314" max="2314" width="17.85546875" style="283" customWidth="1"/>
    <col min="2315" max="2315" width="13.28515625" style="283" customWidth="1"/>
    <col min="2316" max="2317" width="25.5703125" style="283" customWidth="1"/>
    <col min="2318" max="2559" width="9.140625" style="283"/>
    <col min="2560" max="2560" width="10.7109375" style="283" customWidth="1"/>
    <col min="2561" max="2561" width="51.42578125" style="283" customWidth="1"/>
    <col min="2562" max="2568" width="15" style="283" customWidth="1"/>
    <col min="2569" max="2569" width="21.28515625" style="283" customWidth="1"/>
    <col min="2570" max="2570" width="17.85546875" style="283" customWidth="1"/>
    <col min="2571" max="2571" width="13.28515625" style="283" customWidth="1"/>
    <col min="2572" max="2573" width="25.5703125" style="283" customWidth="1"/>
    <col min="2574" max="2815" width="9.140625" style="283"/>
    <col min="2816" max="2816" width="10.7109375" style="283" customWidth="1"/>
    <col min="2817" max="2817" width="51.42578125" style="283" customWidth="1"/>
    <col min="2818" max="2824" width="15" style="283" customWidth="1"/>
    <col min="2825" max="2825" width="21.28515625" style="283" customWidth="1"/>
    <col min="2826" max="2826" width="17.85546875" style="283" customWidth="1"/>
    <col min="2827" max="2827" width="13.28515625" style="283" customWidth="1"/>
    <col min="2828" max="2829" width="25.5703125" style="283" customWidth="1"/>
    <col min="2830" max="3071" width="9.140625" style="283"/>
    <col min="3072" max="3072" width="10.7109375" style="283" customWidth="1"/>
    <col min="3073" max="3073" width="51.42578125" style="283" customWidth="1"/>
    <col min="3074" max="3080" width="15" style="283" customWidth="1"/>
    <col min="3081" max="3081" width="21.28515625" style="283" customWidth="1"/>
    <col min="3082" max="3082" width="17.85546875" style="283" customWidth="1"/>
    <col min="3083" max="3083" width="13.28515625" style="283" customWidth="1"/>
    <col min="3084" max="3085" width="25.5703125" style="283" customWidth="1"/>
    <col min="3086" max="3327" width="9.140625" style="283"/>
    <col min="3328" max="3328" width="10.7109375" style="283" customWidth="1"/>
    <col min="3329" max="3329" width="51.42578125" style="283" customWidth="1"/>
    <col min="3330" max="3336" width="15" style="283" customWidth="1"/>
    <col min="3337" max="3337" width="21.28515625" style="283" customWidth="1"/>
    <col min="3338" max="3338" width="17.85546875" style="283" customWidth="1"/>
    <col min="3339" max="3339" width="13.28515625" style="283" customWidth="1"/>
    <col min="3340" max="3341" width="25.5703125" style="283" customWidth="1"/>
    <col min="3342" max="3583" width="9.140625" style="283"/>
    <col min="3584" max="3584" width="10.7109375" style="283" customWidth="1"/>
    <col min="3585" max="3585" width="51.42578125" style="283" customWidth="1"/>
    <col min="3586" max="3592" width="15" style="283" customWidth="1"/>
    <col min="3593" max="3593" width="21.28515625" style="283" customWidth="1"/>
    <col min="3594" max="3594" width="17.85546875" style="283" customWidth="1"/>
    <col min="3595" max="3595" width="13.28515625" style="283" customWidth="1"/>
    <col min="3596" max="3597" width="25.5703125" style="283" customWidth="1"/>
    <col min="3598" max="3839" width="9.140625" style="283"/>
    <col min="3840" max="3840" width="10.7109375" style="283" customWidth="1"/>
    <col min="3841" max="3841" width="51.42578125" style="283" customWidth="1"/>
    <col min="3842" max="3848" width="15" style="283" customWidth="1"/>
    <col min="3849" max="3849" width="21.28515625" style="283" customWidth="1"/>
    <col min="3850" max="3850" width="17.85546875" style="283" customWidth="1"/>
    <col min="3851" max="3851" width="13.28515625" style="283" customWidth="1"/>
    <col min="3852" max="3853" width="25.5703125" style="283" customWidth="1"/>
    <col min="3854" max="4095" width="9.140625" style="283"/>
    <col min="4096" max="4096" width="10.7109375" style="283" customWidth="1"/>
    <col min="4097" max="4097" width="51.42578125" style="283" customWidth="1"/>
    <col min="4098" max="4104" width="15" style="283" customWidth="1"/>
    <col min="4105" max="4105" width="21.28515625" style="283" customWidth="1"/>
    <col min="4106" max="4106" width="17.85546875" style="283" customWidth="1"/>
    <col min="4107" max="4107" width="13.28515625" style="283" customWidth="1"/>
    <col min="4108" max="4109" width="25.5703125" style="283" customWidth="1"/>
    <col min="4110" max="4351" width="9.140625" style="283"/>
    <col min="4352" max="4352" width="10.7109375" style="283" customWidth="1"/>
    <col min="4353" max="4353" width="51.42578125" style="283" customWidth="1"/>
    <col min="4354" max="4360" width="15" style="283" customWidth="1"/>
    <col min="4361" max="4361" width="21.28515625" style="283" customWidth="1"/>
    <col min="4362" max="4362" width="17.85546875" style="283" customWidth="1"/>
    <col min="4363" max="4363" width="13.28515625" style="283" customWidth="1"/>
    <col min="4364" max="4365" width="25.5703125" style="283" customWidth="1"/>
    <col min="4366" max="4607" width="9.140625" style="283"/>
    <col min="4608" max="4608" width="10.7109375" style="283" customWidth="1"/>
    <col min="4609" max="4609" width="51.42578125" style="283" customWidth="1"/>
    <col min="4610" max="4616" width="15" style="283" customWidth="1"/>
    <col min="4617" max="4617" width="21.28515625" style="283" customWidth="1"/>
    <col min="4618" max="4618" width="17.85546875" style="283" customWidth="1"/>
    <col min="4619" max="4619" width="13.28515625" style="283" customWidth="1"/>
    <col min="4620" max="4621" width="25.5703125" style="283" customWidth="1"/>
    <col min="4622" max="4863" width="9.140625" style="283"/>
    <col min="4864" max="4864" width="10.7109375" style="283" customWidth="1"/>
    <col min="4865" max="4865" width="51.42578125" style="283" customWidth="1"/>
    <col min="4866" max="4872" width="15" style="283" customWidth="1"/>
    <col min="4873" max="4873" width="21.28515625" style="283" customWidth="1"/>
    <col min="4874" max="4874" width="17.85546875" style="283" customWidth="1"/>
    <col min="4875" max="4875" width="13.28515625" style="283" customWidth="1"/>
    <col min="4876" max="4877" width="25.5703125" style="283" customWidth="1"/>
    <col min="4878" max="5119" width="9.140625" style="283"/>
    <col min="5120" max="5120" width="10.7109375" style="283" customWidth="1"/>
    <col min="5121" max="5121" width="51.42578125" style="283" customWidth="1"/>
    <col min="5122" max="5128" width="15" style="283" customWidth="1"/>
    <col min="5129" max="5129" width="21.28515625" style="283" customWidth="1"/>
    <col min="5130" max="5130" width="17.85546875" style="283" customWidth="1"/>
    <col min="5131" max="5131" width="13.28515625" style="283" customWidth="1"/>
    <col min="5132" max="5133" width="25.5703125" style="283" customWidth="1"/>
    <col min="5134" max="5375" width="9.140625" style="283"/>
    <col min="5376" max="5376" width="10.7109375" style="283" customWidth="1"/>
    <col min="5377" max="5377" width="51.42578125" style="283" customWidth="1"/>
    <col min="5378" max="5384" width="15" style="283" customWidth="1"/>
    <col min="5385" max="5385" width="21.28515625" style="283" customWidth="1"/>
    <col min="5386" max="5386" width="17.85546875" style="283" customWidth="1"/>
    <col min="5387" max="5387" width="13.28515625" style="283" customWidth="1"/>
    <col min="5388" max="5389" width="25.5703125" style="283" customWidth="1"/>
    <col min="5390" max="5631" width="9.140625" style="283"/>
    <col min="5632" max="5632" width="10.7109375" style="283" customWidth="1"/>
    <col min="5633" max="5633" width="51.42578125" style="283" customWidth="1"/>
    <col min="5634" max="5640" width="15" style="283" customWidth="1"/>
    <col min="5641" max="5641" width="21.28515625" style="283" customWidth="1"/>
    <col min="5642" max="5642" width="17.85546875" style="283" customWidth="1"/>
    <col min="5643" max="5643" width="13.28515625" style="283" customWidth="1"/>
    <col min="5644" max="5645" width="25.5703125" style="283" customWidth="1"/>
    <col min="5646" max="5887" width="9.140625" style="283"/>
    <col min="5888" max="5888" width="10.7109375" style="283" customWidth="1"/>
    <col min="5889" max="5889" width="51.42578125" style="283" customWidth="1"/>
    <col min="5890" max="5896" width="15" style="283" customWidth="1"/>
    <col min="5897" max="5897" width="21.28515625" style="283" customWidth="1"/>
    <col min="5898" max="5898" width="17.85546875" style="283" customWidth="1"/>
    <col min="5899" max="5899" width="13.28515625" style="283" customWidth="1"/>
    <col min="5900" max="5901" width="25.5703125" style="283" customWidth="1"/>
    <col min="5902" max="6143" width="9.140625" style="283"/>
    <col min="6144" max="6144" width="10.7109375" style="283" customWidth="1"/>
    <col min="6145" max="6145" width="51.42578125" style="283" customWidth="1"/>
    <col min="6146" max="6152" width="15" style="283" customWidth="1"/>
    <col min="6153" max="6153" width="21.28515625" style="283" customWidth="1"/>
    <col min="6154" max="6154" width="17.85546875" style="283" customWidth="1"/>
    <col min="6155" max="6155" width="13.28515625" style="283" customWidth="1"/>
    <col min="6156" max="6157" width="25.5703125" style="283" customWidth="1"/>
    <col min="6158" max="6399" width="9.140625" style="283"/>
    <col min="6400" max="6400" width="10.7109375" style="283" customWidth="1"/>
    <col min="6401" max="6401" width="51.42578125" style="283" customWidth="1"/>
    <col min="6402" max="6408" width="15" style="283" customWidth="1"/>
    <col min="6409" max="6409" width="21.28515625" style="283" customWidth="1"/>
    <col min="6410" max="6410" width="17.85546875" style="283" customWidth="1"/>
    <col min="6411" max="6411" width="13.28515625" style="283" customWidth="1"/>
    <col min="6412" max="6413" width="25.5703125" style="283" customWidth="1"/>
    <col min="6414" max="6655" width="9.140625" style="283"/>
    <col min="6656" max="6656" width="10.7109375" style="283" customWidth="1"/>
    <col min="6657" max="6657" width="51.42578125" style="283" customWidth="1"/>
    <col min="6658" max="6664" width="15" style="283" customWidth="1"/>
    <col min="6665" max="6665" width="21.28515625" style="283" customWidth="1"/>
    <col min="6666" max="6666" width="17.85546875" style="283" customWidth="1"/>
    <col min="6667" max="6667" width="13.28515625" style="283" customWidth="1"/>
    <col min="6668" max="6669" width="25.5703125" style="283" customWidth="1"/>
    <col min="6670" max="6911" width="9.140625" style="283"/>
    <col min="6912" max="6912" width="10.7109375" style="283" customWidth="1"/>
    <col min="6913" max="6913" width="51.42578125" style="283" customWidth="1"/>
    <col min="6914" max="6920" width="15" style="283" customWidth="1"/>
    <col min="6921" max="6921" width="21.28515625" style="283" customWidth="1"/>
    <col min="6922" max="6922" width="17.85546875" style="283" customWidth="1"/>
    <col min="6923" max="6923" width="13.28515625" style="283" customWidth="1"/>
    <col min="6924" max="6925" width="25.5703125" style="283" customWidth="1"/>
    <col min="6926" max="7167" width="9.140625" style="283"/>
    <col min="7168" max="7168" width="10.7109375" style="283" customWidth="1"/>
    <col min="7169" max="7169" width="51.42578125" style="283" customWidth="1"/>
    <col min="7170" max="7176" width="15" style="283" customWidth="1"/>
    <col min="7177" max="7177" width="21.28515625" style="283" customWidth="1"/>
    <col min="7178" max="7178" width="17.85546875" style="283" customWidth="1"/>
    <col min="7179" max="7179" width="13.28515625" style="283" customWidth="1"/>
    <col min="7180" max="7181" width="25.5703125" style="283" customWidth="1"/>
    <col min="7182" max="7423" width="9.140625" style="283"/>
    <col min="7424" max="7424" width="10.7109375" style="283" customWidth="1"/>
    <col min="7425" max="7425" width="51.42578125" style="283" customWidth="1"/>
    <col min="7426" max="7432" width="15" style="283" customWidth="1"/>
    <col min="7433" max="7433" width="21.28515625" style="283" customWidth="1"/>
    <col min="7434" max="7434" width="17.85546875" style="283" customWidth="1"/>
    <col min="7435" max="7435" width="13.28515625" style="283" customWidth="1"/>
    <col min="7436" max="7437" width="25.5703125" style="283" customWidth="1"/>
    <col min="7438" max="7679" width="9.140625" style="283"/>
    <col min="7680" max="7680" width="10.7109375" style="283" customWidth="1"/>
    <col min="7681" max="7681" width="51.42578125" style="283" customWidth="1"/>
    <col min="7682" max="7688" width="15" style="283" customWidth="1"/>
    <col min="7689" max="7689" width="21.28515625" style="283" customWidth="1"/>
    <col min="7690" max="7690" width="17.85546875" style="283" customWidth="1"/>
    <col min="7691" max="7691" width="13.28515625" style="283" customWidth="1"/>
    <col min="7692" max="7693" width="25.5703125" style="283" customWidth="1"/>
    <col min="7694" max="7935" width="9.140625" style="283"/>
    <col min="7936" max="7936" width="10.7109375" style="283" customWidth="1"/>
    <col min="7937" max="7937" width="51.42578125" style="283" customWidth="1"/>
    <col min="7938" max="7944" width="15" style="283" customWidth="1"/>
    <col min="7945" max="7945" width="21.28515625" style="283" customWidth="1"/>
    <col min="7946" max="7946" width="17.85546875" style="283" customWidth="1"/>
    <col min="7947" max="7947" width="13.28515625" style="283" customWidth="1"/>
    <col min="7948" max="7949" width="25.5703125" style="283" customWidth="1"/>
    <col min="7950" max="8191" width="9.140625" style="283"/>
    <col min="8192" max="8192" width="10.7109375" style="283" customWidth="1"/>
    <col min="8193" max="8193" width="51.42578125" style="283" customWidth="1"/>
    <col min="8194" max="8200" width="15" style="283" customWidth="1"/>
    <col min="8201" max="8201" width="21.28515625" style="283" customWidth="1"/>
    <col min="8202" max="8202" width="17.85546875" style="283" customWidth="1"/>
    <col min="8203" max="8203" width="13.28515625" style="283" customWidth="1"/>
    <col min="8204" max="8205" width="25.5703125" style="283" customWidth="1"/>
    <col min="8206" max="8447" width="9.140625" style="283"/>
    <col min="8448" max="8448" width="10.7109375" style="283" customWidth="1"/>
    <col min="8449" max="8449" width="51.42578125" style="283" customWidth="1"/>
    <col min="8450" max="8456" width="15" style="283" customWidth="1"/>
    <col min="8457" max="8457" width="21.28515625" style="283" customWidth="1"/>
    <col min="8458" max="8458" width="17.85546875" style="283" customWidth="1"/>
    <col min="8459" max="8459" width="13.28515625" style="283" customWidth="1"/>
    <col min="8460" max="8461" width="25.5703125" style="283" customWidth="1"/>
    <col min="8462" max="8703" width="9.140625" style="283"/>
    <col min="8704" max="8704" width="10.7109375" style="283" customWidth="1"/>
    <col min="8705" max="8705" width="51.42578125" style="283" customWidth="1"/>
    <col min="8706" max="8712" width="15" style="283" customWidth="1"/>
    <col min="8713" max="8713" width="21.28515625" style="283" customWidth="1"/>
    <col min="8714" max="8714" width="17.85546875" style="283" customWidth="1"/>
    <col min="8715" max="8715" width="13.28515625" style="283" customWidth="1"/>
    <col min="8716" max="8717" width="25.5703125" style="283" customWidth="1"/>
    <col min="8718" max="8959" width="9.140625" style="283"/>
    <col min="8960" max="8960" width="10.7109375" style="283" customWidth="1"/>
    <col min="8961" max="8961" width="51.42578125" style="283" customWidth="1"/>
    <col min="8962" max="8968" width="15" style="283" customWidth="1"/>
    <col min="8969" max="8969" width="21.28515625" style="283" customWidth="1"/>
    <col min="8970" max="8970" width="17.85546875" style="283" customWidth="1"/>
    <col min="8971" max="8971" width="13.28515625" style="283" customWidth="1"/>
    <col min="8972" max="8973" width="25.5703125" style="283" customWidth="1"/>
    <col min="8974" max="9215" width="9.140625" style="283"/>
    <col min="9216" max="9216" width="10.7109375" style="283" customWidth="1"/>
    <col min="9217" max="9217" width="51.42578125" style="283" customWidth="1"/>
    <col min="9218" max="9224" width="15" style="283" customWidth="1"/>
    <col min="9225" max="9225" width="21.28515625" style="283" customWidth="1"/>
    <col min="9226" max="9226" width="17.85546875" style="283" customWidth="1"/>
    <col min="9227" max="9227" width="13.28515625" style="283" customWidth="1"/>
    <col min="9228" max="9229" width="25.5703125" style="283" customWidth="1"/>
    <col min="9230" max="9471" width="9.140625" style="283"/>
    <col min="9472" max="9472" width="10.7109375" style="283" customWidth="1"/>
    <col min="9473" max="9473" width="51.42578125" style="283" customWidth="1"/>
    <col min="9474" max="9480" width="15" style="283" customWidth="1"/>
    <col min="9481" max="9481" width="21.28515625" style="283" customWidth="1"/>
    <col min="9482" max="9482" width="17.85546875" style="283" customWidth="1"/>
    <col min="9483" max="9483" width="13.28515625" style="283" customWidth="1"/>
    <col min="9484" max="9485" width="25.5703125" style="283" customWidth="1"/>
    <col min="9486" max="9727" width="9.140625" style="283"/>
    <col min="9728" max="9728" width="10.7109375" style="283" customWidth="1"/>
    <col min="9729" max="9729" width="51.42578125" style="283" customWidth="1"/>
    <col min="9730" max="9736" width="15" style="283" customWidth="1"/>
    <col min="9737" max="9737" width="21.28515625" style="283" customWidth="1"/>
    <col min="9738" max="9738" width="17.85546875" style="283" customWidth="1"/>
    <col min="9739" max="9739" width="13.28515625" style="283" customWidth="1"/>
    <col min="9740" max="9741" width="25.5703125" style="283" customWidth="1"/>
    <col min="9742" max="9983" width="9.140625" style="283"/>
    <col min="9984" max="9984" width="10.7109375" style="283" customWidth="1"/>
    <col min="9985" max="9985" width="51.42578125" style="283" customWidth="1"/>
    <col min="9986" max="9992" width="15" style="283" customWidth="1"/>
    <col min="9993" max="9993" width="21.28515625" style="283" customWidth="1"/>
    <col min="9994" max="9994" width="17.85546875" style="283" customWidth="1"/>
    <col min="9995" max="9995" width="13.28515625" style="283" customWidth="1"/>
    <col min="9996" max="9997" width="25.5703125" style="283" customWidth="1"/>
    <col min="9998" max="10239" width="9.140625" style="283"/>
    <col min="10240" max="10240" width="10.7109375" style="283" customWidth="1"/>
    <col min="10241" max="10241" width="51.42578125" style="283" customWidth="1"/>
    <col min="10242" max="10248" width="15" style="283" customWidth="1"/>
    <col min="10249" max="10249" width="21.28515625" style="283" customWidth="1"/>
    <col min="10250" max="10250" width="17.85546875" style="283" customWidth="1"/>
    <col min="10251" max="10251" width="13.28515625" style="283" customWidth="1"/>
    <col min="10252" max="10253" width="25.5703125" style="283" customWidth="1"/>
    <col min="10254" max="10495" width="9.140625" style="283"/>
    <col min="10496" max="10496" width="10.7109375" style="283" customWidth="1"/>
    <col min="10497" max="10497" width="51.42578125" style="283" customWidth="1"/>
    <col min="10498" max="10504" width="15" style="283" customWidth="1"/>
    <col min="10505" max="10505" width="21.28515625" style="283" customWidth="1"/>
    <col min="10506" max="10506" width="17.85546875" style="283" customWidth="1"/>
    <col min="10507" max="10507" width="13.28515625" style="283" customWidth="1"/>
    <col min="10508" max="10509" width="25.5703125" style="283" customWidth="1"/>
    <col min="10510" max="10751" width="9.140625" style="283"/>
    <col min="10752" max="10752" width="10.7109375" style="283" customWidth="1"/>
    <col min="10753" max="10753" width="51.42578125" style="283" customWidth="1"/>
    <col min="10754" max="10760" width="15" style="283" customWidth="1"/>
    <col min="10761" max="10761" width="21.28515625" style="283" customWidth="1"/>
    <col min="10762" max="10762" width="17.85546875" style="283" customWidth="1"/>
    <col min="10763" max="10763" width="13.28515625" style="283" customWidth="1"/>
    <col min="10764" max="10765" width="25.5703125" style="283" customWidth="1"/>
    <col min="10766" max="11007" width="9.140625" style="283"/>
    <col min="11008" max="11008" width="10.7109375" style="283" customWidth="1"/>
    <col min="11009" max="11009" width="51.42578125" style="283" customWidth="1"/>
    <col min="11010" max="11016" width="15" style="283" customWidth="1"/>
    <col min="11017" max="11017" width="21.28515625" style="283" customWidth="1"/>
    <col min="11018" max="11018" width="17.85546875" style="283" customWidth="1"/>
    <col min="11019" max="11019" width="13.28515625" style="283" customWidth="1"/>
    <col min="11020" max="11021" width="25.5703125" style="283" customWidth="1"/>
    <col min="11022" max="11263" width="9.140625" style="283"/>
    <col min="11264" max="11264" width="10.7109375" style="283" customWidth="1"/>
    <col min="11265" max="11265" width="51.42578125" style="283" customWidth="1"/>
    <col min="11266" max="11272" width="15" style="283" customWidth="1"/>
    <col min="11273" max="11273" width="21.28515625" style="283" customWidth="1"/>
    <col min="11274" max="11274" width="17.85546875" style="283" customWidth="1"/>
    <col min="11275" max="11275" width="13.28515625" style="283" customWidth="1"/>
    <col min="11276" max="11277" width="25.5703125" style="283" customWidth="1"/>
    <col min="11278" max="11519" width="9.140625" style="283"/>
    <col min="11520" max="11520" width="10.7109375" style="283" customWidth="1"/>
    <col min="11521" max="11521" width="51.42578125" style="283" customWidth="1"/>
    <col min="11522" max="11528" width="15" style="283" customWidth="1"/>
    <col min="11529" max="11529" width="21.28515625" style="283" customWidth="1"/>
    <col min="11530" max="11530" width="17.85546875" style="283" customWidth="1"/>
    <col min="11531" max="11531" width="13.28515625" style="283" customWidth="1"/>
    <col min="11532" max="11533" width="25.5703125" style="283" customWidth="1"/>
    <col min="11534" max="11775" width="9.140625" style="283"/>
    <col min="11776" max="11776" width="10.7109375" style="283" customWidth="1"/>
    <col min="11777" max="11777" width="51.42578125" style="283" customWidth="1"/>
    <col min="11778" max="11784" width="15" style="283" customWidth="1"/>
    <col min="11785" max="11785" width="21.28515625" style="283" customWidth="1"/>
    <col min="11786" max="11786" width="17.85546875" style="283" customWidth="1"/>
    <col min="11787" max="11787" width="13.28515625" style="283" customWidth="1"/>
    <col min="11788" max="11789" width="25.5703125" style="283" customWidth="1"/>
    <col min="11790" max="12031" width="9.140625" style="283"/>
    <col min="12032" max="12032" width="10.7109375" style="283" customWidth="1"/>
    <col min="12033" max="12033" width="51.42578125" style="283" customWidth="1"/>
    <col min="12034" max="12040" width="15" style="283" customWidth="1"/>
    <col min="12041" max="12041" width="21.28515625" style="283" customWidth="1"/>
    <col min="12042" max="12042" width="17.85546875" style="283" customWidth="1"/>
    <col min="12043" max="12043" width="13.28515625" style="283" customWidth="1"/>
    <col min="12044" max="12045" width="25.5703125" style="283" customWidth="1"/>
    <col min="12046" max="12287" width="9.140625" style="283"/>
    <col min="12288" max="12288" width="10.7109375" style="283" customWidth="1"/>
    <col min="12289" max="12289" width="51.42578125" style="283" customWidth="1"/>
    <col min="12290" max="12296" width="15" style="283" customWidth="1"/>
    <col min="12297" max="12297" width="21.28515625" style="283" customWidth="1"/>
    <col min="12298" max="12298" width="17.85546875" style="283" customWidth="1"/>
    <col min="12299" max="12299" width="13.28515625" style="283" customWidth="1"/>
    <col min="12300" max="12301" width="25.5703125" style="283" customWidth="1"/>
    <col min="12302" max="12543" width="9.140625" style="283"/>
    <col min="12544" max="12544" width="10.7109375" style="283" customWidth="1"/>
    <col min="12545" max="12545" width="51.42578125" style="283" customWidth="1"/>
    <col min="12546" max="12552" width="15" style="283" customWidth="1"/>
    <col min="12553" max="12553" width="21.28515625" style="283" customWidth="1"/>
    <col min="12554" max="12554" width="17.85546875" style="283" customWidth="1"/>
    <col min="12555" max="12555" width="13.28515625" style="283" customWidth="1"/>
    <col min="12556" max="12557" width="25.5703125" style="283" customWidth="1"/>
    <col min="12558" max="12799" width="9.140625" style="283"/>
    <col min="12800" max="12800" width="10.7109375" style="283" customWidth="1"/>
    <col min="12801" max="12801" width="51.42578125" style="283" customWidth="1"/>
    <col min="12802" max="12808" width="15" style="283" customWidth="1"/>
    <col min="12809" max="12809" width="21.28515625" style="283" customWidth="1"/>
    <col min="12810" max="12810" width="17.85546875" style="283" customWidth="1"/>
    <col min="12811" max="12811" width="13.28515625" style="283" customWidth="1"/>
    <col min="12812" max="12813" width="25.5703125" style="283" customWidth="1"/>
    <col min="12814" max="13055" width="9.140625" style="283"/>
    <col min="13056" max="13056" width="10.7109375" style="283" customWidth="1"/>
    <col min="13057" max="13057" width="51.42578125" style="283" customWidth="1"/>
    <col min="13058" max="13064" width="15" style="283" customWidth="1"/>
    <col min="13065" max="13065" width="21.28515625" style="283" customWidth="1"/>
    <col min="13066" max="13066" width="17.85546875" style="283" customWidth="1"/>
    <col min="13067" max="13067" width="13.28515625" style="283" customWidth="1"/>
    <col min="13068" max="13069" width="25.5703125" style="283" customWidth="1"/>
    <col min="13070" max="13311" width="9.140625" style="283"/>
    <col min="13312" max="13312" width="10.7109375" style="283" customWidth="1"/>
    <col min="13313" max="13313" width="51.42578125" style="283" customWidth="1"/>
    <col min="13314" max="13320" width="15" style="283" customWidth="1"/>
    <col min="13321" max="13321" width="21.28515625" style="283" customWidth="1"/>
    <col min="13322" max="13322" width="17.85546875" style="283" customWidth="1"/>
    <col min="13323" max="13323" width="13.28515625" style="283" customWidth="1"/>
    <col min="13324" max="13325" width="25.5703125" style="283" customWidth="1"/>
    <col min="13326" max="13567" width="9.140625" style="283"/>
    <col min="13568" max="13568" width="10.7109375" style="283" customWidth="1"/>
    <col min="13569" max="13569" width="51.42578125" style="283" customWidth="1"/>
    <col min="13570" max="13576" width="15" style="283" customWidth="1"/>
    <col min="13577" max="13577" width="21.28515625" style="283" customWidth="1"/>
    <col min="13578" max="13578" width="17.85546875" style="283" customWidth="1"/>
    <col min="13579" max="13579" width="13.28515625" style="283" customWidth="1"/>
    <col min="13580" max="13581" width="25.5703125" style="283" customWidth="1"/>
    <col min="13582" max="13823" width="9.140625" style="283"/>
    <col min="13824" max="13824" width="10.7109375" style="283" customWidth="1"/>
    <col min="13825" max="13825" width="51.42578125" style="283" customWidth="1"/>
    <col min="13826" max="13832" width="15" style="283" customWidth="1"/>
    <col min="13833" max="13833" width="21.28515625" style="283" customWidth="1"/>
    <col min="13834" max="13834" width="17.85546875" style="283" customWidth="1"/>
    <col min="13835" max="13835" width="13.28515625" style="283" customWidth="1"/>
    <col min="13836" max="13837" width="25.5703125" style="283" customWidth="1"/>
    <col min="13838" max="14079" width="9.140625" style="283"/>
    <col min="14080" max="14080" width="10.7109375" style="283" customWidth="1"/>
    <col min="14081" max="14081" width="51.42578125" style="283" customWidth="1"/>
    <col min="14082" max="14088" width="15" style="283" customWidth="1"/>
    <col min="14089" max="14089" width="21.28515625" style="283" customWidth="1"/>
    <col min="14090" max="14090" width="17.85546875" style="283" customWidth="1"/>
    <col min="14091" max="14091" width="13.28515625" style="283" customWidth="1"/>
    <col min="14092" max="14093" width="25.5703125" style="283" customWidth="1"/>
    <col min="14094" max="14335" width="9.140625" style="283"/>
    <col min="14336" max="14336" width="10.7109375" style="283" customWidth="1"/>
    <col min="14337" max="14337" width="51.42578125" style="283" customWidth="1"/>
    <col min="14338" max="14344" width="15" style="283" customWidth="1"/>
    <col min="14345" max="14345" width="21.28515625" style="283" customWidth="1"/>
    <col min="14346" max="14346" width="17.85546875" style="283" customWidth="1"/>
    <col min="14347" max="14347" width="13.28515625" style="283" customWidth="1"/>
    <col min="14348" max="14349" width="25.5703125" style="283" customWidth="1"/>
    <col min="14350" max="14591" width="9.140625" style="283"/>
    <col min="14592" max="14592" width="10.7109375" style="283" customWidth="1"/>
    <col min="14593" max="14593" width="51.42578125" style="283" customWidth="1"/>
    <col min="14594" max="14600" width="15" style="283" customWidth="1"/>
    <col min="14601" max="14601" width="21.28515625" style="283" customWidth="1"/>
    <col min="14602" max="14602" width="17.85546875" style="283" customWidth="1"/>
    <col min="14603" max="14603" width="13.28515625" style="283" customWidth="1"/>
    <col min="14604" max="14605" width="25.5703125" style="283" customWidth="1"/>
    <col min="14606" max="14847" width="9.140625" style="283"/>
    <col min="14848" max="14848" width="10.7109375" style="283" customWidth="1"/>
    <col min="14849" max="14849" width="51.42578125" style="283" customWidth="1"/>
    <col min="14850" max="14856" width="15" style="283" customWidth="1"/>
    <col min="14857" max="14857" width="21.28515625" style="283" customWidth="1"/>
    <col min="14858" max="14858" width="17.85546875" style="283" customWidth="1"/>
    <col min="14859" max="14859" width="13.28515625" style="283" customWidth="1"/>
    <col min="14860" max="14861" width="25.5703125" style="283" customWidth="1"/>
    <col min="14862" max="15103" width="9.140625" style="283"/>
    <col min="15104" max="15104" width="10.7109375" style="283" customWidth="1"/>
    <col min="15105" max="15105" width="51.42578125" style="283" customWidth="1"/>
    <col min="15106" max="15112" width="15" style="283" customWidth="1"/>
    <col min="15113" max="15113" width="21.28515625" style="283" customWidth="1"/>
    <col min="15114" max="15114" width="17.85546875" style="283" customWidth="1"/>
    <col min="15115" max="15115" width="13.28515625" style="283" customWidth="1"/>
    <col min="15116" max="15117" width="25.5703125" style="283" customWidth="1"/>
    <col min="15118" max="15359" width="9.140625" style="283"/>
    <col min="15360" max="15360" width="10.7109375" style="283" customWidth="1"/>
    <col min="15361" max="15361" width="51.42578125" style="283" customWidth="1"/>
    <col min="15362" max="15368" width="15" style="283" customWidth="1"/>
    <col min="15369" max="15369" width="21.28515625" style="283" customWidth="1"/>
    <col min="15370" max="15370" width="17.85546875" style="283" customWidth="1"/>
    <col min="15371" max="15371" width="13.28515625" style="283" customWidth="1"/>
    <col min="15372" max="15373" width="25.5703125" style="283" customWidth="1"/>
    <col min="15374" max="15615" width="9.140625" style="283"/>
    <col min="15616" max="15616" width="10.7109375" style="283" customWidth="1"/>
    <col min="15617" max="15617" width="51.42578125" style="283" customWidth="1"/>
    <col min="15618" max="15624" width="15" style="283" customWidth="1"/>
    <col min="15625" max="15625" width="21.28515625" style="283" customWidth="1"/>
    <col min="15626" max="15626" width="17.85546875" style="283" customWidth="1"/>
    <col min="15627" max="15627" width="13.28515625" style="283" customWidth="1"/>
    <col min="15628" max="15629" width="25.5703125" style="283" customWidth="1"/>
    <col min="15630" max="15871" width="9.140625" style="283"/>
    <col min="15872" max="15872" width="10.7109375" style="283" customWidth="1"/>
    <col min="15873" max="15873" width="51.42578125" style="283" customWidth="1"/>
    <col min="15874" max="15880" width="15" style="283" customWidth="1"/>
    <col min="15881" max="15881" width="21.28515625" style="283" customWidth="1"/>
    <col min="15882" max="15882" width="17.85546875" style="283" customWidth="1"/>
    <col min="15883" max="15883" width="13.28515625" style="283" customWidth="1"/>
    <col min="15884" max="15885" width="25.5703125" style="283" customWidth="1"/>
    <col min="15886" max="16127" width="9.140625" style="283"/>
    <col min="16128" max="16128" width="10.7109375" style="283" customWidth="1"/>
    <col min="16129" max="16129" width="51.42578125" style="283" customWidth="1"/>
    <col min="16130" max="16136" width="15" style="283" customWidth="1"/>
    <col min="16137" max="16137" width="21.28515625" style="283" customWidth="1"/>
    <col min="16138" max="16138" width="17.85546875" style="283" customWidth="1"/>
    <col min="16139" max="16139" width="13.28515625" style="283" customWidth="1"/>
    <col min="16140" max="16141" width="25.5703125" style="283" customWidth="1"/>
    <col min="16142" max="16384" width="9.140625" style="283"/>
  </cols>
  <sheetData>
    <row r="2" spans="1:14" x14ac:dyDescent="0.25">
      <c r="A2" s="101"/>
      <c r="B2" s="102"/>
      <c r="C2" s="102"/>
      <c r="D2" s="102"/>
      <c r="E2" s="102"/>
      <c r="F2" s="102"/>
      <c r="G2" s="102"/>
      <c r="H2" s="102"/>
      <c r="I2" s="102"/>
      <c r="J2" s="102"/>
      <c r="K2" s="102"/>
    </row>
    <row r="3" spans="1:14" ht="15.75" x14ac:dyDescent="0.25">
      <c r="A3" s="1" t="s">
        <v>108</v>
      </c>
      <c r="B3" s="4"/>
      <c r="C3" s="4"/>
      <c r="D3" s="4"/>
      <c r="E3" s="4"/>
      <c r="F3" s="4"/>
      <c r="G3" s="4"/>
      <c r="H3" s="4"/>
      <c r="I3" s="4"/>
      <c r="J3" s="4"/>
      <c r="K3" s="4"/>
      <c r="N3" s="419" t="s">
        <v>763</v>
      </c>
    </row>
    <row r="4" spans="1:14" x14ac:dyDescent="0.25">
      <c r="A4" s="2" t="s">
        <v>306</v>
      </c>
      <c r="B4" s="4"/>
      <c r="C4" s="4"/>
      <c r="D4" s="4"/>
      <c r="E4" s="4"/>
      <c r="F4" s="4"/>
      <c r="G4" s="4"/>
      <c r="H4" s="4"/>
      <c r="I4" s="4"/>
      <c r="J4" s="4"/>
      <c r="K4" s="5"/>
      <c r="L4" s="5"/>
      <c r="M4" s="5"/>
      <c r="N4" s="5" t="s">
        <v>874</v>
      </c>
    </row>
    <row r="5" spans="1:14" x14ac:dyDescent="0.25">
      <c r="A5" s="4"/>
      <c r="B5" s="4"/>
      <c r="C5" s="4"/>
      <c r="D5" s="3"/>
      <c r="E5" s="4"/>
      <c r="F5" s="4"/>
      <c r="G5" s="4"/>
      <c r="H5" s="4"/>
      <c r="I5" s="4"/>
      <c r="J5" s="4"/>
      <c r="K5" s="4"/>
    </row>
    <row r="6" spans="1:14" ht="15.75" customHeight="1" x14ac:dyDescent="0.25">
      <c r="A6" s="494" t="s">
        <v>383</v>
      </c>
      <c r="B6" s="494"/>
      <c r="C6" s="494"/>
      <c r="D6" s="494"/>
      <c r="E6" s="494"/>
      <c r="F6" s="494"/>
      <c r="G6" s="494"/>
      <c r="H6" s="494"/>
      <c r="I6" s="494"/>
      <c r="J6" s="494"/>
      <c r="K6" s="494"/>
      <c r="L6" s="494"/>
      <c r="M6" s="494"/>
      <c r="N6" s="494"/>
    </row>
    <row r="7" spans="1:14" x14ac:dyDescent="0.25">
      <c r="A7" s="495" t="s">
        <v>867</v>
      </c>
      <c r="B7" s="495"/>
      <c r="C7" s="495"/>
      <c r="D7" s="495"/>
      <c r="E7" s="495"/>
      <c r="F7" s="495"/>
      <c r="G7" s="495"/>
      <c r="H7" s="495"/>
      <c r="I7" s="495"/>
      <c r="J7" s="495"/>
      <c r="K7" s="495"/>
      <c r="L7" s="495"/>
      <c r="M7" s="495"/>
      <c r="N7" s="495"/>
    </row>
    <row r="8" spans="1:14" x14ac:dyDescent="0.25">
      <c r="A8" s="418"/>
      <c r="B8" s="192"/>
      <c r="C8" s="418"/>
      <c r="D8" s="418"/>
      <c r="E8" s="4"/>
      <c r="F8" s="4"/>
      <c r="G8" s="4"/>
      <c r="H8" s="4"/>
      <c r="I8" s="4"/>
      <c r="J8" s="4"/>
      <c r="K8" s="4"/>
    </row>
    <row r="9" spans="1:14" x14ac:dyDescent="0.25">
      <c r="A9" s="418"/>
      <c r="B9" s="192"/>
      <c r="C9" s="418"/>
      <c r="D9" s="418"/>
      <c r="E9" s="4"/>
      <c r="F9" s="4"/>
      <c r="G9" s="4"/>
      <c r="H9" s="4"/>
      <c r="I9" s="4"/>
      <c r="J9" s="4"/>
      <c r="K9" s="4"/>
    </row>
    <row r="10" spans="1:14" ht="15.75" thickBot="1" x14ac:dyDescent="0.3">
      <c r="N10" s="283" t="s">
        <v>110</v>
      </c>
    </row>
    <row r="11" spans="1:14" ht="15.75" customHeight="1" thickBot="1" x14ac:dyDescent="0.3">
      <c r="A11" s="205"/>
      <c r="B11" s="206"/>
      <c r="C11" s="499" t="s">
        <v>29</v>
      </c>
      <c r="D11" s="500"/>
      <c r="E11" s="500"/>
      <c r="F11" s="500"/>
      <c r="G11" s="500"/>
      <c r="H11" s="501"/>
      <c r="I11" s="499" t="s">
        <v>111</v>
      </c>
      <c r="J11" s="500"/>
      <c r="K11" s="500"/>
      <c r="L11" s="500"/>
      <c r="M11" s="500"/>
      <c r="N11" s="501"/>
    </row>
    <row r="12" spans="1:14" ht="105" x14ac:dyDescent="0.25">
      <c r="A12" s="425"/>
      <c r="B12" s="426"/>
      <c r="C12" s="195" t="s">
        <v>4</v>
      </c>
      <c r="D12" s="195" t="s">
        <v>384</v>
      </c>
      <c r="E12" s="195" t="s">
        <v>385</v>
      </c>
      <c r="F12" s="195" t="s">
        <v>386</v>
      </c>
      <c r="G12" s="195" t="s">
        <v>387</v>
      </c>
      <c r="H12" s="195" t="s">
        <v>388</v>
      </c>
      <c r="I12" s="195" t="s">
        <v>4</v>
      </c>
      <c r="J12" s="195" t="s">
        <v>384</v>
      </c>
      <c r="K12" s="195" t="s">
        <v>385</v>
      </c>
      <c r="L12" s="195" t="s">
        <v>386</v>
      </c>
      <c r="M12" s="195" t="s">
        <v>387</v>
      </c>
      <c r="N12" s="195" t="s">
        <v>388</v>
      </c>
    </row>
    <row r="13" spans="1:14" x14ac:dyDescent="0.25">
      <c r="A13" s="198" t="s">
        <v>610</v>
      </c>
      <c r="B13" s="198" t="s">
        <v>136</v>
      </c>
      <c r="C13" s="200" t="s">
        <v>0</v>
      </c>
      <c r="D13" s="200" t="s">
        <v>1</v>
      </c>
      <c r="E13" s="200" t="s">
        <v>2</v>
      </c>
      <c r="F13" s="200" t="s">
        <v>7</v>
      </c>
      <c r="G13" s="200" t="s">
        <v>8</v>
      </c>
      <c r="H13" s="200" t="s">
        <v>9</v>
      </c>
      <c r="I13" s="200" t="s">
        <v>10</v>
      </c>
      <c r="J13" s="200" t="s">
        <v>11</v>
      </c>
      <c r="K13" s="200" t="s">
        <v>30</v>
      </c>
      <c r="L13" s="200" t="s">
        <v>116</v>
      </c>
      <c r="M13" s="200" t="s">
        <v>117</v>
      </c>
      <c r="N13" s="200" t="s">
        <v>118</v>
      </c>
    </row>
    <row r="14" spans="1:14" ht="15" customHeight="1" x14ac:dyDescent="0.25">
      <c r="A14" s="198">
        <v>1</v>
      </c>
      <c r="B14" s="197" t="s">
        <v>389</v>
      </c>
      <c r="C14" s="346">
        <f>C15+C99</f>
        <v>0</v>
      </c>
      <c r="D14" s="200"/>
      <c r="E14" s="200"/>
      <c r="F14" s="200"/>
      <c r="G14" s="200"/>
      <c r="H14" s="347">
        <f>H15+H99+H128</f>
        <v>0</v>
      </c>
      <c r="I14" s="346">
        <f>I15+I99</f>
        <v>0</v>
      </c>
      <c r="J14" s="200"/>
      <c r="K14" s="200"/>
      <c r="L14" s="200"/>
      <c r="M14" s="200"/>
      <c r="N14" s="347">
        <f>N15+N99+N128</f>
        <v>0</v>
      </c>
    </row>
    <row r="15" spans="1:14" ht="150" x14ac:dyDescent="0.25">
      <c r="A15" s="438" t="s">
        <v>39</v>
      </c>
      <c r="B15" s="197" t="s">
        <v>772</v>
      </c>
      <c r="C15" s="311">
        <f>C16+C23+C28+C33+C39+C55+C80+C89</f>
        <v>0</v>
      </c>
      <c r="D15" s="200"/>
      <c r="E15" s="200"/>
      <c r="F15" s="200"/>
      <c r="G15" s="200"/>
      <c r="H15" s="445">
        <f>H16+H23+H28+H33+H39+H55+H80+H89</f>
        <v>0</v>
      </c>
      <c r="I15" s="311">
        <f>I16+I23+I28+I33+I39+I55+I80+I89</f>
        <v>0</v>
      </c>
      <c r="J15" s="200"/>
      <c r="K15" s="200"/>
      <c r="L15" s="200"/>
      <c r="M15" s="200"/>
      <c r="N15" s="445">
        <f>N16+N23+N28+N33+N39+N55+N80+N89</f>
        <v>0</v>
      </c>
    </row>
    <row r="16" spans="1:14" ht="15" customHeight="1" x14ac:dyDescent="0.25">
      <c r="A16" s="446" t="s">
        <v>40</v>
      </c>
      <c r="B16" s="207" t="s">
        <v>390</v>
      </c>
      <c r="C16" s="346">
        <f>C17+C18+C21+C22</f>
        <v>0</v>
      </c>
      <c r="D16" s="200"/>
      <c r="E16" s="200"/>
      <c r="F16" s="200"/>
      <c r="G16" s="200"/>
      <c r="H16" s="347">
        <f>H17+H18+H21+H22</f>
        <v>0</v>
      </c>
      <c r="I16" s="346">
        <f>I17+I18+I21+I22</f>
        <v>0</v>
      </c>
      <c r="J16" s="200"/>
      <c r="K16" s="200"/>
      <c r="L16" s="200"/>
      <c r="M16" s="200"/>
      <c r="N16" s="347">
        <f>N17+N18+N21+N22</f>
        <v>0</v>
      </c>
    </row>
    <row r="17" spans="1:14" ht="45" customHeight="1" x14ac:dyDescent="0.25">
      <c r="A17" s="304" t="s">
        <v>149</v>
      </c>
      <c r="B17" s="208" t="s">
        <v>773</v>
      </c>
      <c r="C17" s="304"/>
      <c r="D17" s="200"/>
      <c r="E17" s="200"/>
      <c r="F17" s="209">
        <v>1</v>
      </c>
      <c r="G17" s="210"/>
      <c r="H17" s="347">
        <f>C17*G17</f>
        <v>0</v>
      </c>
      <c r="I17" s="304"/>
      <c r="J17" s="200"/>
      <c r="K17" s="200"/>
      <c r="L17" s="209">
        <v>1</v>
      </c>
      <c r="M17" s="210"/>
      <c r="N17" s="347">
        <f>I17*M17</f>
        <v>0</v>
      </c>
    </row>
    <row r="18" spans="1:14" ht="30" customHeight="1" x14ac:dyDescent="0.25">
      <c r="A18" s="304" t="s">
        <v>150</v>
      </c>
      <c r="B18" s="208" t="s">
        <v>391</v>
      </c>
      <c r="C18" s="346">
        <f>SUM(C19:C20)</f>
        <v>0</v>
      </c>
      <c r="D18" s="200"/>
      <c r="E18" s="200"/>
      <c r="F18" s="200"/>
      <c r="G18" s="200"/>
      <c r="H18" s="347">
        <f>SUM(H19:H20)</f>
        <v>0</v>
      </c>
      <c r="I18" s="346">
        <f>SUM(I19:I20)</f>
        <v>0</v>
      </c>
      <c r="J18" s="200"/>
      <c r="K18" s="200"/>
      <c r="L18" s="200"/>
      <c r="M18" s="200"/>
      <c r="N18" s="347">
        <f>SUM(N19:N20)</f>
        <v>0</v>
      </c>
    </row>
    <row r="19" spans="1:14" ht="15" customHeight="1" x14ac:dyDescent="0.25">
      <c r="A19" s="447" t="s">
        <v>392</v>
      </c>
      <c r="B19" s="211" t="s">
        <v>393</v>
      </c>
      <c r="C19" s="304"/>
      <c r="D19" s="200"/>
      <c r="E19" s="200"/>
      <c r="F19" s="209" t="s">
        <v>394</v>
      </c>
      <c r="G19" s="210"/>
      <c r="H19" s="347">
        <f>C19*G19</f>
        <v>0</v>
      </c>
      <c r="I19" s="304"/>
      <c r="J19" s="200"/>
      <c r="K19" s="200"/>
      <c r="L19" s="209" t="s">
        <v>394</v>
      </c>
      <c r="M19" s="210"/>
      <c r="N19" s="347">
        <f>I19*M19</f>
        <v>0</v>
      </c>
    </row>
    <row r="20" spans="1:14" ht="15" customHeight="1" x14ac:dyDescent="0.25">
      <c r="A20" s="447" t="s">
        <v>395</v>
      </c>
      <c r="B20" s="211" t="s">
        <v>396</v>
      </c>
      <c r="C20" s="304"/>
      <c r="D20" s="200"/>
      <c r="E20" s="200"/>
      <c r="F20" s="209" t="s">
        <v>397</v>
      </c>
      <c r="G20" s="210"/>
      <c r="H20" s="347">
        <f>C20*G20</f>
        <v>0</v>
      </c>
      <c r="I20" s="304"/>
      <c r="J20" s="200"/>
      <c r="K20" s="200"/>
      <c r="L20" s="209" t="s">
        <v>397</v>
      </c>
      <c r="M20" s="210"/>
      <c r="N20" s="347">
        <f>I20*M20</f>
        <v>0</v>
      </c>
    </row>
    <row r="21" spans="1:14" ht="15" customHeight="1" x14ac:dyDescent="0.25">
      <c r="A21" s="304" t="s">
        <v>151</v>
      </c>
      <c r="B21" s="208" t="s">
        <v>398</v>
      </c>
      <c r="C21" s="304"/>
      <c r="D21" s="200"/>
      <c r="E21" s="200"/>
      <c r="F21" s="209">
        <v>0.05</v>
      </c>
      <c r="G21" s="210"/>
      <c r="H21" s="347">
        <f>C21*G21</f>
        <v>0</v>
      </c>
      <c r="I21" s="304"/>
      <c r="J21" s="200"/>
      <c r="K21" s="200"/>
      <c r="L21" s="209">
        <v>0.05</v>
      </c>
      <c r="M21" s="210"/>
      <c r="N21" s="347">
        <f>I21*M21</f>
        <v>0</v>
      </c>
    </row>
    <row r="22" spans="1:14" ht="15" customHeight="1" x14ac:dyDescent="0.25">
      <c r="A22" s="304" t="s">
        <v>399</v>
      </c>
      <c r="B22" s="208" t="s">
        <v>53</v>
      </c>
      <c r="C22" s="304"/>
      <c r="D22" s="200"/>
      <c r="E22" s="200"/>
      <c r="F22" s="209">
        <v>0.1</v>
      </c>
      <c r="G22" s="210"/>
      <c r="H22" s="347">
        <f>C22*G22</f>
        <v>0</v>
      </c>
      <c r="I22" s="304"/>
      <c r="J22" s="200"/>
      <c r="K22" s="200"/>
      <c r="L22" s="209">
        <v>0.1</v>
      </c>
      <c r="M22" s="210"/>
      <c r="N22" s="347">
        <f>I22*M22</f>
        <v>0</v>
      </c>
    </row>
    <row r="23" spans="1:14" ht="15" customHeight="1" x14ac:dyDescent="0.25">
      <c r="A23" s="446" t="s">
        <v>400</v>
      </c>
      <c r="B23" s="207" t="s">
        <v>68</v>
      </c>
      <c r="C23" s="311">
        <f>C24+C27</f>
        <v>0</v>
      </c>
      <c r="D23" s="200"/>
      <c r="E23" s="200"/>
      <c r="F23" s="212"/>
      <c r="G23" s="200"/>
      <c r="H23" s="445">
        <f>H24+H27</f>
        <v>0</v>
      </c>
      <c r="I23" s="311">
        <f>I24+I27</f>
        <v>0</v>
      </c>
      <c r="J23" s="200"/>
      <c r="K23" s="200"/>
      <c r="L23" s="212"/>
      <c r="M23" s="200"/>
      <c r="N23" s="445">
        <f>N24+N27</f>
        <v>0</v>
      </c>
    </row>
    <row r="24" spans="1:14" ht="60" x14ac:dyDescent="0.25">
      <c r="A24" s="304" t="s">
        <v>314</v>
      </c>
      <c r="B24" s="208" t="s">
        <v>401</v>
      </c>
      <c r="C24" s="311">
        <f>C25+C26</f>
        <v>0</v>
      </c>
      <c r="D24" s="200"/>
      <c r="E24" s="200"/>
      <c r="F24" s="212"/>
      <c r="G24" s="200"/>
      <c r="H24" s="445">
        <f>H25+H26</f>
        <v>0</v>
      </c>
      <c r="I24" s="311">
        <f>I25+I26</f>
        <v>0</v>
      </c>
      <c r="J24" s="200"/>
      <c r="K24" s="200"/>
      <c r="L24" s="212"/>
      <c r="M24" s="200"/>
      <c r="N24" s="445">
        <f>N25+N26</f>
        <v>0</v>
      </c>
    </row>
    <row r="25" spans="1:14" ht="15" customHeight="1" x14ac:dyDescent="0.25">
      <c r="A25" s="447" t="s">
        <v>402</v>
      </c>
      <c r="B25" s="213" t="s">
        <v>774</v>
      </c>
      <c r="C25" s="304"/>
      <c r="D25" s="200"/>
      <c r="E25" s="200"/>
      <c r="F25" s="209">
        <v>0.05</v>
      </c>
      <c r="G25" s="210"/>
      <c r="H25" s="347">
        <f>C25*G25</f>
        <v>0</v>
      </c>
      <c r="I25" s="304"/>
      <c r="J25" s="200"/>
      <c r="K25" s="200"/>
      <c r="L25" s="209">
        <v>0.05</v>
      </c>
      <c r="M25" s="210"/>
      <c r="N25" s="347">
        <f>I25*M25</f>
        <v>0</v>
      </c>
    </row>
    <row r="26" spans="1:14" ht="15" customHeight="1" x14ac:dyDescent="0.25">
      <c r="A26" s="447" t="s">
        <v>403</v>
      </c>
      <c r="B26" s="213" t="s">
        <v>775</v>
      </c>
      <c r="C26" s="304"/>
      <c r="D26" s="200"/>
      <c r="E26" s="200"/>
      <c r="F26" s="209">
        <v>0.25</v>
      </c>
      <c r="G26" s="210"/>
      <c r="H26" s="347">
        <f>C26*G26</f>
        <v>0</v>
      </c>
      <c r="I26" s="304"/>
      <c r="J26" s="200"/>
      <c r="K26" s="200"/>
      <c r="L26" s="209">
        <v>0.25</v>
      </c>
      <c r="M26" s="210"/>
      <c r="N26" s="347">
        <f>I26*M26</f>
        <v>0</v>
      </c>
    </row>
    <row r="27" spans="1:14" ht="60" x14ac:dyDescent="0.25">
      <c r="A27" s="304" t="s">
        <v>315</v>
      </c>
      <c r="B27" s="208" t="s">
        <v>776</v>
      </c>
      <c r="C27" s="304"/>
      <c r="D27" s="200"/>
      <c r="E27" s="200"/>
      <c r="F27" s="209">
        <v>0.25</v>
      </c>
      <c r="G27" s="210"/>
      <c r="H27" s="347">
        <f>C27*G27</f>
        <v>0</v>
      </c>
      <c r="I27" s="304"/>
      <c r="J27" s="200"/>
      <c r="K27" s="200"/>
      <c r="L27" s="209">
        <v>0.25</v>
      </c>
      <c r="M27" s="210"/>
      <c r="N27" s="347">
        <f>I27*M27</f>
        <v>0</v>
      </c>
    </row>
    <row r="28" spans="1:14" ht="30" customHeight="1" x14ac:dyDescent="0.25">
      <c r="A28" s="305" t="s">
        <v>44</v>
      </c>
      <c r="B28" s="276" t="s">
        <v>300</v>
      </c>
      <c r="C28" s="311">
        <f>C29+C30</f>
        <v>0</v>
      </c>
      <c r="D28" s="200"/>
      <c r="E28" s="200"/>
      <c r="F28" s="212"/>
      <c r="G28" s="200"/>
      <c r="H28" s="347">
        <f>H29+H30</f>
        <v>0</v>
      </c>
      <c r="I28" s="311">
        <f>I29+I30</f>
        <v>0</v>
      </c>
      <c r="J28" s="200"/>
      <c r="K28" s="200"/>
      <c r="L28" s="212"/>
      <c r="M28" s="200"/>
      <c r="N28" s="347">
        <f>N29+N30</f>
        <v>0</v>
      </c>
    </row>
    <row r="29" spans="1:14" ht="30" customHeight="1" x14ac:dyDescent="0.25">
      <c r="A29" s="302" t="s">
        <v>318</v>
      </c>
      <c r="B29" s="277" t="s">
        <v>404</v>
      </c>
      <c r="C29" s="304"/>
      <c r="D29" s="200"/>
      <c r="E29" s="200"/>
      <c r="F29" s="209">
        <v>1</v>
      </c>
      <c r="G29" s="210"/>
      <c r="H29" s="347">
        <f>C29*G29</f>
        <v>0</v>
      </c>
      <c r="I29" s="304"/>
      <c r="J29" s="200"/>
      <c r="K29" s="200"/>
      <c r="L29" s="209">
        <v>1</v>
      </c>
      <c r="M29" s="210"/>
      <c r="N29" s="347">
        <f>I29*M29</f>
        <v>0</v>
      </c>
    </row>
    <row r="30" spans="1:14" ht="15" customHeight="1" x14ac:dyDescent="0.25">
      <c r="A30" s="302" t="s">
        <v>405</v>
      </c>
      <c r="B30" s="277" t="s">
        <v>406</v>
      </c>
      <c r="C30" s="311">
        <f>C31+C32</f>
        <v>0</v>
      </c>
      <c r="D30" s="200"/>
      <c r="E30" s="200"/>
      <c r="F30" s="212"/>
      <c r="G30" s="200"/>
      <c r="H30" s="347">
        <f>H31+H32</f>
        <v>0</v>
      </c>
      <c r="I30" s="311">
        <f>I31+I32</f>
        <v>0</v>
      </c>
      <c r="J30" s="200"/>
      <c r="K30" s="200"/>
      <c r="L30" s="212"/>
      <c r="M30" s="200"/>
      <c r="N30" s="347">
        <f>N31+N32</f>
        <v>0</v>
      </c>
    </row>
    <row r="31" spans="1:14" ht="15" customHeight="1" x14ac:dyDescent="0.25">
      <c r="A31" s="306" t="s">
        <v>407</v>
      </c>
      <c r="B31" s="278" t="s">
        <v>774</v>
      </c>
      <c r="C31" s="304"/>
      <c r="D31" s="200"/>
      <c r="E31" s="200"/>
      <c r="F31" s="209">
        <v>0.2</v>
      </c>
      <c r="G31" s="210"/>
      <c r="H31" s="347">
        <f>C31*G31</f>
        <v>0</v>
      </c>
      <c r="I31" s="304"/>
      <c r="J31" s="200"/>
      <c r="K31" s="200"/>
      <c r="L31" s="209">
        <v>0.2</v>
      </c>
      <c r="M31" s="210"/>
      <c r="N31" s="347">
        <f>I31*M31</f>
        <v>0</v>
      </c>
    </row>
    <row r="32" spans="1:14" ht="15" customHeight="1" x14ac:dyDescent="0.25">
      <c r="A32" s="306" t="s">
        <v>408</v>
      </c>
      <c r="B32" s="278" t="s">
        <v>775</v>
      </c>
      <c r="C32" s="304"/>
      <c r="D32" s="200"/>
      <c r="E32" s="200"/>
      <c r="F32" s="209">
        <v>0.4</v>
      </c>
      <c r="G32" s="210"/>
      <c r="H32" s="347">
        <f>C32*G32</f>
        <v>0</v>
      </c>
      <c r="I32" s="304"/>
      <c r="J32" s="200"/>
      <c r="K32" s="200"/>
      <c r="L32" s="209">
        <v>0.4</v>
      </c>
      <c r="M32" s="210"/>
      <c r="N32" s="347">
        <f>I32*M32</f>
        <v>0</v>
      </c>
    </row>
    <row r="33" spans="1:14" ht="15" customHeight="1" x14ac:dyDescent="0.25">
      <c r="A33" s="307" t="s">
        <v>46</v>
      </c>
      <c r="B33" s="207" t="s">
        <v>409</v>
      </c>
      <c r="C33" s="311">
        <f>C34+C35+C36</f>
        <v>0</v>
      </c>
      <c r="D33" s="200"/>
      <c r="E33" s="200"/>
      <c r="F33" s="212"/>
      <c r="G33" s="200"/>
      <c r="H33" s="445">
        <f>H34+H35+H36</f>
        <v>0</v>
      </c>
      <c r="I33" s="311">
        <f>I34+I35+I36</f>
        <v>0</v>
      </c>
      <c r="J33" s="200"/>
      <c r="K33" s="200"/>
      <c r="L33" s="212"/>
      <c r="M33" s="200"/>
      <c r="N33" s="445">
        <f>N34+N35+N36</f>
        <v>0</v>
      </c>
    </row>
    <row r="34" spans="1:14" ht="60" x14ac:dyDescent="0.25">
      <c r="A34" s="304" t="s">
        <v>319</v>
      </c>
      <c r="B34" s="448" t="s">
        <v>875</v>
      </c>
      <c r="C34" s="304"/>
      <c r="D34" s="200"/>
      <c r="E34" s="200"/>
      <c r="F34" s="209">
        <v>1</v>
      </c>
      <c r="G34" s="210"/>
      <c r="H34" s="347">
        <f>C34*G34</f>
        <v>0</v>
      </c>
      <c r="I34" s="304"/>
      <c r="J34" s="200"/>
      <c r="K34" s="200"/>
      <c r="L34" s="209">
        <v>1</v>
      </c>
      <c r="M34" s="210"/>
      <c r="N34" s="347">
        <f>I34*M34</f>
        <v>0</v>
      </c>
    </row>
    <row r="35" spans="1:14" ht="30" customHeight="1" x14ac:dyDescent="0.25">
      <c r="A35" s="304" t="s">
        <v>664</v>
      </c>
      <c r="B35" s="208" t="s">
        <v>404</v>
      </c>
      <c r="C35" s="304"/>
      <c r="D35" s="200"/>
      <c r="E35" s="200"/>
      <c r="F35" s="209">
        <v>1</v>
      </c>
      <c r="G35" s="210"/>
      <c r="H35" s="347">
        <f>C35*G35</f>
        <v>0</v>
      </c>
      <c r="I35" s="304"/>
      <c r="J35" s="200"/>
      <c r="K35" s="200"/>
      <c r="L35" s="209">
        <v>1</v>
      </c>
      <c r="M35" s="210"/>
      <c r="N35" s="347">
        <f>I35*M35</f>
        <v>0</v>
      </c>
    </row>
    <row r="36" spans="1:14" ht="15" customHeight="1" x14ac:dyDescent="0.25">
      <c r="A36" s="304" t="s">
        <v>665</v>
      </c>
      <c r="B36" s="208" t="s">
        <v>410</v>
      </c>
      <c r="C36" s="311">
        <f>C37+C38</f>
        <v>0</v>
      </c>
      <c r="D36" s="200"/>
      <c r="E36" s="200"/>
      <c r="F36" s="212"/>
      <c r="G36" s="200"/>
      <c r="H36" s="311">
        <f>H37+H38</f>
        <v>0</v>
      </c>
      <c r="I36" s="311">
        <f>I37+I38</f>
        <v>0</v>
      </c>
      <c r="J36" s="200"/>
      <c r="K36" s="200"/>
      <c r="L36" s="212"/>
      <c r="M36" s="200"/>
      <c r="N36" s="311">
        <f>N37+N38</f>
        <v>0</v>
      </c>
    </row>
    <row r="37" spans="1:14" ht="15" customHeight="1" x14ac:dyDescent="0.25">
      <c r="A37" s="308" t="s">
        <v>662</v>
      </c>
      <c r="B37" s="214" t="s">
        <v>774</v>
      </c>
      <c r="C37" s="304"/>
      <c r="D37" s="200"/>
      <c r="E37" s="200"/>
      <c r="F37" s="209">
        <v>0.2</v>
      </c>
      <c r="G37" s="210"/>
      <c r="H37" s="347">
        <f>C37*G37</f>
        <v>0</v>
      </c>
      <c r="I37" s="304"/>
      <c r="J37" s="200"/>
      <c r="K37" s="200"/>
      <c r="L37" s="209">
        <v>0.2</v>
      </c>
      <c r="M37" s="210"/>
      <c r="N37" s="347">
        <f>I37*M37</f>
        <v>0</v>
      </c>
    </row>
    <row r="38" spans="1:14" ht="15" customHeight="1" x14ac:dyDescent="0.25">
      <c r="A38" s="308" t="s">
        <v>663</v>
      </c>
      <c r="B38" s="214" t="s">
        <v>775</v>
      </c>
      <c r="C38" s="304"/>
      <c r="D38" s="200"/>
      <c r="E38" s="200"/>
      <c r="F38" s="209">
        <v>0.4</v>
      </c>
      <c r="G38" s="210"/>
      <c r="H38" s="347">
        <f>C38*G38</f>
        <v>0</v>
      </c>
      <c r="I38" s="304"/>
      <c r="J38" s="200"/>
      <c r="K38" s="200"/>
      <c r="L38" s="209">
        <v>0.4</v>
      </c>
      <c r="M38" s="210"/>
      <c r="N38" s="347">
        <f>I38*M38</f>
        <v>0</v>
      </c>
    </row>
    <row r="39" spans="1:14" ht="15" customHeight="1" x14ac:dyDescent="0.25">
      <c r="A39" s="446" t="s">
        <v>876</v>
      </c>
      <c r="B39" s="207" t="s">
        <v>411</v>
      </c>
      <c r="C39" s="346">
        <f>+C40+C41+C42+C43+C44+C45+C48+C49+C50+C51+C54</f>
        <v>0</v>
      </c>
      <c r="D39" s="200"/>
      <c r="E39" s="200"/>
      <c r="F39" s="212"/>
      <c r="G39" s="212"/>
      <c r="H39" s="347">
        <f>+H40+H41+H42+H43+H44+H45+H48+H49+H50+H51+H54</f>
        <v>0</v>
      </c>
      <c r="I39" s="346">
        <f>+I40+I41+I42+I43+I44+I45+I48+I49+I50+I51+I54</f>
        <v>0</v>
      </c>
      <c r="J39" s="200"/>
      <c r="K39" s="200"/>
      <c r="L39" s="212"/>
      <c r="M39" s="212"/>
      <c r="N39" s="347">
        <f>+N40+N41+N42+N43+N44+N45+N48+N49+N50+N51+N54</f>
        <v>0</v>
      </c>
    </row>
    <row r="40" spans="1:14" ht="60" customHeight="1" x14ac:dyDescent="0.25">
      <c r="A40" s="304" t="s">
        <v>321</v>
      </c>
      <c r="B40" s="208" t="s">
        <v>412</v>
      </c>
      <c r="C40" s="304"/>
      <c r="D40" s="200"/>
      <c r="E40" s="200"/>
      <c r="F40" s="209">
        <v>0.2</v>
      </c>
      <c r="G40" s="210"/>
      <c r="H40" s="347">
        <f>C40*G40</f>
        <v>0</v>
      </c>
      <c r="I40" s="304"/>
      <c r="J40" s="200"/>
      <c r="K40" s="200"/>
      <c r="L40" s="209">
        <v>0.2</v>
      </c>
      <c r="M40" s="210"/>
      <c r="N40" s="347">
        <f>I40*M40</f>
        <v>0</v>
      </c>
    </row>
    <row r="41" spans="1:14" ht="75" customHeight="1" x14ac:dyDescent="0.25">
      <c r="A41" s="304" t="s">
        <v>715</v>
      </c>
      <c r="B41" s="225" t="s">
        <v>413</v>
      </c>
      <c r="C41" s="304"/>
      <c r="D41" s="200"/>
      <c r="E41" s="200"/>
      <c r="F41" s="209">
        <v>0.1</v>
      </c>
      <c r="G41" s="210"/>
      <c r="H41" s="347">
        <f t="shared" ref="H41:H54" si="0">C41*G41</f>
        <v>0</v>
      </c>
      <c r="I41" s="304"/>
      <c r="J41" s="200"/>
      <c r="K41" s="200"/>
      <c r="L41" s="209">
        <v>0.1</v>
      </c>
      <c r="M41" s="210"/>
      <c r="N41" s="347">
        <f t="shared" ref="N41:N54" si="1">I41*M41</f>
        <v>0</v>
      </c>
    </row>
    <row r="42" spans="1:14" ht="30" customHeight="1" x14ac:dyDescent="0.25">
      <c r="A42" s="304" t="s">
        <v>666</v>
      </c>
      <c r="B42" s="225" t="s">
        <v>414</v>
      </c>
      <c r="C42" s="304"/>
      <c r="D42" s="200"/>
      <c r="E42" s="200"/>
      <c r="F42" s="209">
        <v>1</v>
      </c>
      <c r="G42" s="210"/>
      <c r="H42" s="347">
        <f t="shared" si="0"/>
        <v>0</v>
      </c>
      <c r="I42" s="304"/>
      <c r="J42" s="200"/>
      <c r="K42" s="200"/>
      <c r="L42" s="209">
        <v>1</v>
      </c>
      <c r="M42" s="210"/>
      <c r="N42" s="347">
        <f t="shared" si="1"/>
        <v>0</v>
      </c>
    </row>
    <row r="43" spans="1:14" ht="30" customHeight="1" x14ac:dyDescent="0.25">
      <c r="A43" s="304" t="s">
        <v>667</v>
      </c>
      <c r="B43" s="225" t="s">
        <v>415</v>
      </c>
      <c r="C43" s="304"/>
      <c r="D43" s="200"/>
      <c r="E43" s="200"/>
      <c r="F43" s="209">
        <v>1</v>
      </c>
      <c r="G43" s="210"/>
      <c r="H43" s="347">
        <f t="shared" si="0"/>
        <v>0</v>
      </c>
      <c r="I43" s="304"/>
      <c r="J43" s="200"/>
      <c r="K43" s="200"/>
      <c r="L43" s="209">
        <v>1</v>
      </c>
      <c r="M43" s="210"/>
      <c r="N43" s="347">
        <f t="shared" si="1"/>
        <v>0</v>
      </c>
    </row>
    <row r="44" spans="1:14" ht="15" customHeight="1" x14ac:dyDescent="0.25">
      <c r="A44" s="304" t="s">
        <v>668</v>
      </c>
      <c r="B44" s="208" t="s">
        <v>416</v>
      </c>
      <c r="C44" s="304"/>
      <c r="D44" s="200"/>
      <c r="E44" s="200"/>
      <c r="F44" s="209">
        <v>1</v>
      </c>
      <c r="G44" s="210"/>
      <c r="H44" s="347">
        <f t="shared" si="0"/>
        <v>0</v>
      </c>
      <c r="I44" s="304"/>
      <c r="J44" s="200"/>
      <c r="K44" s="200"/>
      <c r="L44" s="209">
        <v>1</v>
      </c>
      <c r="M44" s="210"/>
      <c r="N44" s="347">
        <f t="shared" si="1"/>
        <v>0</v>
      </c>
    </row>
    <row r="45" spans="1:14" ht="15" customHeight="1" x14ac:dyDescent="0.25">
      <c r="A45" s="304" t="s">
        <v>669</v>
      </c>
      <c r="B45" s="208" t="s">
        <v>417</v>
      </c>
      <c r="C45" s="311">
        <f>C46+C47</f>
        <v>0</v>
      </c>
      <c r="D45" s="200"/>
      <c r="E45" s="200"/>
      <c r="F45" s="212"/>
      <c r="G45" s="200"/>
      <c r="H45" s="347">
        <f>H46+H47</f>
        <v>0</v>
      </c>
      <c r="I45" s="311">
        <f>I46+I47</f>
        <v>0</v>
      </c>
      <c r="J45" s="200"/>
      <c r="K45" s="200"/>
      <c r="L45" s="212"/>
      <c r="M45" s="200"/>
      <c r="N45" s="347">
        <f>N46+N47</f>
        <v>0</v>
      </c>
    </row>
    <row r="46" spans="1:14" ht="60" customHeight="1" x14ac:dyDescent="0.25">
      <c r="A46" s="308" t="s">
        <v>670</v>
      </c>
      <c r="B46" s="211" t="s">
        <v>777</v>
      </c>
      <c r="C46" s="304"/>
      <c r="D46" s="200"/>
      <c r="E46" s="200"/>
      <c r="F46" s="209">
        <v>0</v>
      </c>
      <c r="G46" s="210"/>
      <c r="H46" s="347">
        <f t="shared" si="0"/>
        <v>0</v>
      </c>
      <c r="I46" s="304"/>
      <c r="J46" s="200"/>
      <c r="K46" s="200"/>
      <c r="L46" s="209">
        <v>0</v>
      </c>
      <c r="M46" s="210"/>
      <c r="N46" s="347">
        <f t="shared" si="1"/>
        <v>0</v>
      </c>
    </row>
    <row r="47" spans="1:14" ht="15" customHeight="1" x14ac:dyDescent="0.25">
      <c r="A47" s="308" t="s">
        <v>671</v>
      </c>
      <c r="B47" s="211" t="s">
        <v>778</v>
      </c>
      <c r="C47" s="304"/>
      <c r="D47" s="200"/>
      <c r="E47" s="200"/>
      <c r="F47" s="209">
        <v>1</v>
      </c>
      <c r="G47" s="210"/>
      <c r="H47" s="347">
        <f t="shared" si="0"/>
        <v>0</v>
      </c>
      <c r="I47" s="304"/>
      <c r="J47" s="200"/>
      <c r="K47" s="200"/>
      <c r="L47" s="209">
        <v>1</v>
      </c>
      <c r="M47" s="210"/>
      <c r="N47" s="347">
        <f t="shared" si="1"/>
        <v>0</v>
      </c>
    </row>
    <row r="48" spans="1:14" ht="30" customHeight="1" x14ac:dyDescent="0.25">
      <c r="A48" s="304" t="s">
        <v>672</v>
      </c>
      <c r="B48" s="225" t="s">
        <v>418</v>
      </c>
      <c r="C48" s="304"/>
      <c r="D48" s="200"/>
      <c r="E48" s="200"/>
      <c r="F48" s="209">
        <v>1</v>
      </c>
      <c r="G48" s="210"/>
      <c r="H48" s="347">
        <f t="shared" si="0"/>
        <v>0</v>
      </c>
      <c r="I48" s="304"/>
      <c r="J48" s="200"/>
      <c r="K48" s="200"/>
      <c r="L48" s="209">
        <v>1</v>
      </c>
      <c r="M48" s="210"/>
      <c r="N48" s="347">
        <f t="shared" si="1"/>
        <v>0</v>
      </c>
    </row>
    <row r="49" spans="1:14" ht="30" customHeight="1" x14ac:dyDescent="0.25">
      <c r="A49" s="304" t="s">
        <v>673</v>
      </c>
      <c r="B49" s="225" t="s">
        <v>419</v>
      </c>
      <c r="C49" s="304"/>
      <c r="D49" s="200"/>
      <c r="E49" s="200"/>
      <c r="F49" s="209">
        <v>1</v>
      </c>
      <c r="G49" s="210"/>
      <c r="H49" s="347">
        <f t="shared" si="0"/>
        <v>0</v>
      </c>
      <c r="I49" s="304"/>
      <c r="J49" s="200"/>
      <c r="K49" s="200"/>
      <c r="L49" s="209">
        <v>1</v>
      </c>
      <c r="M49" s="210"/>
      <c r="N49" s="347">
        <f t="shared" si="1"/>
        <v>0</v>
      </c>
    </row>
    <row r="50" spans="1:14" ht="60" customHeight="1" x14ac:dyDescent="0.25">
      <c r="A50" s="304" t="s">
        <v>674</v>
      </c>
      <c r="B50" s="225" t="s">
        <v>420</v>
      </c>
      <c r="C50" s="304"/>
      <c r="D50" s="200"/>
      <c r="E50" s="200"/>
      <c r="F50" s="209">
        <v>1</v>
      </c>
      <c r="G50" s="210"/>
      <c r="H50" s="347">
        <f t="shared" si="0"/>
        <v>0</v>
      </c>
      <c r="I50" s="304"/>
      <c r="J50" s="200"/>
      <c r="K50" s="200"/>
      <c r="L50" s="209">
        <v>1</v>
      </c>
      <c r="M50" s="210"/>
      <c r="N50" s="347">
        <f t="shared" si="1"/>
        <v>0</v>
      </c>
    </row>
    <row r="51" spans="1:14" ht="30" customHeight="1" x14ac:dyDescent="0.25">
      <c r="A51" s="304" t="s">
        <v>877</v>
      </c>
      <c r="B51" s="208" t="s">
        <v>421</v>
      </c>
      <c r="C51" s="346">
        <f>+C52+C53</f>
        <v>0</v>
      </c>
      <c r="D51" s="200"/>
      <c r="E51" s="200"/>
      <c r="F51" s="209">
        <v>1</v>
      </c>
      <c r="G51" s="348"/>
      <c r="H51" s="347">
        <f>+H52+H53</f>
        <v>0</v>
      </c>
      <c r="I51" s="346">
        <f>+I52+I53</f>
        <v>0</v>
      </c>
      <c r="J51" s="200"/>
      <c r="K51" s="200"/>
      <c r="L51" s="209">
        <v>1</v>
      </c>
      <c r="M51" s="348"/>
      <c r="N51" s="347">
        <f>+N52+N53</f>
        <v>0</v>
      </c>
    </row>
    <row r="52" spans="1:14" ht="90" customHeight="1" x14ac:dyDescent="0.25">
      <c r="A52" s="308" t="s">
        <v>675</v>
      </c>
      <c r="B52" s="215" t="s">
        <v>422</v>
      </c>
      <c r="C52" s="304"/>
      <c r="D52" s="200"/>
      <c r="E52" s="200"/>
      <c r="F52" s="209">
        <v>1</v>
      </c>
      <c r="G52" s="210"/>
      <c r="H52" s="347">
        <f t="shared" si="0"/>
        <v>0</v>
      </c>
      <c r="I52" s="304"/>
      <c r="J52" s="200"/>
      <c r="K52" s="200"/>
      <c r="L52" s="209">
        <v>1</v>
      </c>
      <c r="M52" s="210"/>
      <c r="N52" s="347">
        <f t="shared" si="1"/>
        <v>0</v>
      </c>
    </row>
    <row r="53" spans="1:14" ht="105" customHeight="1" x14ac:dyDescent="0.25">
      <c r="A53" s="308" t="s">
        <v>676</v>
      </c>
      <c r="B53" s="215" t="s">
        <v>423</v>
      </c>
      <c r="C53" s="304"/>
      <c r="D53" s="200"/>
      <c r="E53" s="200"/>
      <c r="F53" s="209">
        <v>1</v>
      </c>
      <c r="G53" s="210"/>
      <c r="H53" s="347">
        <f t="shared" si="0"/>
        <v>0</v>
      </c>
      <c r="I53" s="304"/>
      <c r="J53" s="200"/>
      <c r="K53" s="200"/>
      <c r="L53" s="209">
        <v>1</v>
      </c>
      <c r="M53" s="210"/>
      <c r="N53" s="347">
        <f t="shared" si="1"/>
        <v>0</v>
      </c>
    </row>
    <row r="54" spans="1:14" ht="15" customHeight="1" x14ac:dyDescent="0.25">
      <c r="A54" s="304" t="s">
        <v>677</v>
      </c>
      <c r="B54" s="225" t="s">
        <v>678</v>
      </c>
      <c r="C54" s="304"/>
      <c r="D54" s="200"/>
      <c r="E54" s="200"/>
      <c r="F54" s="209">
        <v>0.5</v>
      </c>
      <c r="G54" s="210"/>
      <c r="H54" s="347">
        <f t="shared" si="0"/>
        <v>0</v>
      </c>
      <c r="I54" s="304"/>
      <c r="J54" s="200"/>
      <c r="K54" s="200"/>
      <c r="L54" s="209">
        <v>0.5</v>
      </c>
      <c r="M54" s="210"/>
      <c r="N54" s="347">
        <f t="shared" si="1"/>
        <v>0</v>
      </c>
    </row>
    <row r="55" spans="1:14" ht="45" x14ac:dyDescent="0.25">
      <c r="A55" s="307" t="s">
        <v>679</v>
      </c>
      <c r="B55" s="207" t="s">
        <v>779</v>
      </c>
      <c r="C55" s="346">
        <f>C56+C66</f>
        <v>0</v>
      </c>
      <c r="D55" s="200"/>
      <c r="E55" s="200"/>
      <c r="F55" s="212"/>
      <c r="G55" s="212"/>
      <c r="H55" s="349">
        <f>H56+H66</f>
        <v>0</v>
      </c>
      <c r="I55" s="346">
        <f>I56+I66</f>
        <v>0</v>
      </c>
      <c r="J55" s="200"/>
      <c r="K55" s="200"/>
      <c r="L55" s="212"/>
      <c r="M55" s="212"/>
      <c r="N55" s="349">
        <f>N56+N66</f>
        <v>0</v>
      </c>
    </row>
    <row r="56" spans="1:14" ht="15" customHeight="1" x14ac:dyDescent="0.25">
      <c r="A56" s="304" t="s">
        <v>680</v>
      </c>
      <c r="B56" s="225" t="s">
        <v>425</v>
      </c>
      <c r="C56" s="346">
        <f>SUM(C57:C63)</f>
        <v>0</v>
      </c>
      <c r="D56" s="200"/>
      <c r="E56" s="200"/>
      <c r="F56" s="212"/>
      <c r="G56" s="212"/>
      <c r="H56" s="346">
        <f>SUM(H57:H63)</f>
        <v>0</v>
      </c>
      <c r="I56" s="346">
        <f>SUM(I57:I63)</f>
        <v>0</v>
      </c>
      <c r="J56" s="200"/>
      <c r="K56" s="200"/>
      <c r="L56" s="212"/>
      <c r="M56" s="212"/>
      <c r="N56" s="346">
        <f>SUM(N57:N63)</f>
        <v>0</v>
      </c>
    </row>
    <row r="57" spans="1:14" ht="45" customHeight="1" x14ac:dyDescent="0.25">
      <c r="A57" s="308" t="s">
        <v>681</v>
      </c>
      <c r="B57" s="211" t="s">
        <v>426</v>
      </c>
      <c r="C57" s="304"/>
      <c r="D57" s="200"/>
      <c r="E57" s="200"/>
      <c r="F57" s="209">
        <v>0.05</v>
      </c>
      <c r="G57" s="350">
        <f>IFERROR(H57/C57,0)</f>
        <v>0</v>
      </c>
      <c r="H57" s="216"/>
      <c r="I57" s="304"/>
      <c r="J57" s="200"/>
      <c r="K57" s="200"/>
      <c r="L57" s="209">
        <v>0.05</v>
      </c>
      <c r="M57" s="350">
        <f>IFERROR(N57/I57,0)</f>
        <v>0</v>
      </c>
      <c r="N57" s="216"/>
    </row>
    <row r="58" spans="1:14" ht="75" customHeight="1" x14ac:dyDescent="0.25">
      <c r="A58" s="308" t="s">
        <v>682</v>
      </c>
      <c r="B58" s="219" t="s">
        <v>427</v>
      </c>
      <c r="C58" s="304"/>
      <c r="D58" s="200"/>
      <c r="E58" s="200"/>
      <c r="F58" s="209">
        <v>0.1</v>
      </c>
      <c r="G58" s="350">
        <f t="shared" ref="G58:G65" si="2">IFERROR(H58/C58,0)</f>
        <v>0</v>
      </c>
      <c r="H58" s="216"/>
      <c r="I58" s="304"/>
      <c r="J58" s="200"/>
      <c r="K58" s="200"/>
      <c r="L58" s="209">
        <v>0.1</v>
      </c>
      <c r="M58" s="350">
        <f t="shared" ref="M58:M65" si="3">IFERROR(N58/I58,0)</f>
        <v>0</v>
      </c>
      <c r="N58" s="216"/>
    </row>
    <row r="59" spans="1:14" ht="15" customHeight="1" x14ac:dyDescent="0.25">
      <c r="A59" s="308" t="s">
        <v>683</v>
      </c>
      <c r="B59" s="219" t="s">
        <v>428</v>
      </c>
      <c r="C59" s="304"/>
      <c r="D59" s="200"/>
      <c r="E59" s="200"/>
      <c r="F59" s="209">
        <v>0.4</v>
      </c>
      <c r="G59" s="350">
        <f t="shared" si="2"/>
        <v>0</v>
      </c>
      <c r="H59" s="216"/>
      <c r="I59" s="304"/>
      <c r="J59" s="200"/>
      <c r="K59" s="200"/>
      <c r="L59" s="209">
        <v>0.4</v>
      </c>
      <c r="M59" s="350">
        <f t="shared" si="3"/>
        <v>0</v>
      </c>
      <c r="N59" s="216"/>
    </row>
    <row r="60" spans="1:14" ht="90" customHeight="1" x14ac:dyDescent="0.25">
      <c r="A60" s="308" t="s">
        <v>684</v>
      </c>
      <c r="B60" s="219" t="s">
        <v>747</v>
      </c>
      <c r="C60" s="304"/>
      <c r="D60" s="200"/>
      <c r="E60" s="200"/>
      <c r="F60" s="209">
        <v>0.4</v>
      </c>
      <c r="G60" s="350">
        <f t="shared" si="2"/>
        <v>0</v>
      </c>
      <c r="H60" s="216"/>
      <c r="I60" s="304"/>
      <c r="J60" s="200"/>
      <c r="K60" s="200"/>
      <c r="L60" s="209">
        <v>0.4</v>
      </c>
      <c r="M60" s="350">
        <f t="shared" si="3"/>
        <v>0</v>
      </c>
      <c r="N60" s="216"/>
    </row>
    <row r="61" spans="1:14" ht="30" customHeight="1" x14ac:dyDescent="0.25">
      <c r="A61" s="308" t="s">
        <v>685</v>
      </c>
      <c r="B61" s="219" t="s">
        <v>429</v>
      </c>
      <c r="C61" s="304"/>
      <c r="D61" s="200"/>
      <c r="E61" s="200"/>
      <c r="F61" s="209"/>
      <c r="G61" s="350">
        <f>IFERROR(H61/C61,0)</f>
        <v>0</v>
      </c>
      <c r="H61" s="216"/>
      <c r="I61" s="304"/>
      <c r="J61" s="200"/>
      <c r="K61" s="200"/>
      <c r="L61" s="209"/>
      <c r="M61" s="350">
        <f>IFERROR(N61/I61,0)</f>
        <v>0</v>
      </c>
      <c r="N61" s="216"/>
    </row>
    <row r="62" spans="1:14" ht="45" customHeight="1" x14ac:dyDescent="0.25">
      <c r="A62" s="308" t="s">
        <v>686</v>
      </c>
      <c r="B62" s="219" t="s">
        <v>749</v>
      </c>
      <c r="C62" s="304"/>
      <c r="D62" s="200"/>
      <c r="E62" s="200"/>
      <c r="F62" s="209">
        <v>1</v>
      </c>
      <c r="G62" s="350">
        <f>IFERROR(H62/C62,0)</f>
        <v>0</v>
      </c>
      <c r="H62" s="216"/>
      <c r="I62" s="304"/>
      <c r="J62" s="200"/>
      <c r="K62" s="200"/>
      <c r="L62" s="209">
        <v>1</v>
      </c>
      <c r="M62" s="350">
        <f>IFERROR(N62/I62,0)</f>
        <v>0</v>
      </c>
      <c r="N62" s="216"/>
    </row>
    <row r="63" spans="1:14" ht="48.75" customHeight="1" x14ac:dyDescent="0.25">
      <c r="A63" s="306" t="s">
        <v>430</v>
      </c>
      <c r="B63" s="279" t="s">
        <v>431</v>
      </c>
      <c r="C63" s="311">
        <f>C64+C65</f>
        <v>0</v>
      </c>
      <c r="D63" s="200"/>
      <c r="E63" s="200"/>
      <c r="F63" s="209"/>
      <c r="G63" s="350"/>
      <c r="H63" s="346">
        <f>H64+H65</f>
        <v>0</v>
      </c>
      <c r="I63" s="311">
        <f>I64+I65</f>
        <v>0</v>
      </c>
      <c r="J63" s="200"/>
      <c r="K63" s="200"/>
      <c r="L63" s="209"/>
      <c r="M63" s="350"/>
      <c r="N63" s="346">
        <f>N64+N65</f>
        <v>0</v>
      </c>
    </row>
    <row r="64" spans="1:14" ht="48" customHeight="1" x14ac:dyDescent="0.25">
      <c r="A64" s="306" t="s">
        <v>432</v>
      </c>
      <c r="B64" s="279" t="s">
        <v>780</v>
      </c>
      <c r="C64" s="304"/>
      <c r="D64" s="200"/>
      <c r="E64" s="200"/>
      <c r="F64" s="209">
        <v>0.05</v>
      </c>
      <c r="G64" s="350">
        <f t="shared" si="2"/>
        <v>0</v>
      </c>
      <c r="H64" s="216"/>
      <c r="I64" s="304"/>
      <c r="J64" s="200"/>
      <c r="K64" s="200"/>
      <c r="L64" s="209">
        <v>0.05</v>
      </c>
      <c r="M64" s="350">
        <f t="shared" si="3"/>
        <v>0</v>
      </c>
      <c r="N64" s="216"/>
    </row>
    <row r="65" spans="1:14" ht="63.75" customHeight="1" x14ac:dyDescent="0.25">
      <c r="A65" s="306" t="s">
        <v>433</v>
      </c>
      <c r="B65" s="279" t="s">
        <v>781</v>
      </c>
      <c r="C65" s="304"/>
      <c r="D65" s="200"/>
      <c r="E65" s="200"/>
      <c r="F65" s="209">
        <v>0.1</v>
      </c>
      <c r="G65" s="350">
        <f t="shared" si="2"/>
        <v>0</v>
      </c>
      <c r="H65" s="216"/>
      <c r="I65" s="304"/>
      <c r="J65" s="200"/>
      <c r="K65" s="200"/>
      <c r="L65" s="209">
        <v>0.1</v>
      </c>
      <c r="M65" s="350">
        <f t="shared" si="3"/>
        <v>0</v>
      </c>
      <c r="N65" s="216"/>
    </row>
    <row r="66" spans="1:14" ht="15" customHeight="1" x14ac:dyDescent="0.25">
      <c r="A66" s="304" t="s">
        <v>687</v>
      </c>
      <c r="B66" s="225" t="s">
        <v>434</v>
      </c>
      <c r="C66" s="346">
        <f>C67+C68+C76+C69+C72+C73+C74+C75+C77</f>
        <v>0</v>
      </c>
      <c r="D66" s="200"/>
      <c r="E66" s="200"/>
      <c r="F66" s="212"/>
      <c r="G66" s="212"/>
      <c r="H66" s="349">
        <f>H67+H68+H76+H69+H72+H73+H74+H75+H77</f>
        <v>0</v>
      </c>
      <c r="I66" s="346">
        <f>I67+I68+I76+I69+I72+I73+I74+I75+I77</f>
        <v>0</v>
      </c>
      <c r="J66" s="200"/>
      <c r="K66" s="200"/>
      <c r="L66" s="212"/>
      <c r="M66" s="212"/>
      <c r="N66" s="349">
        <f>N67+N68+N76+N69+N72+N73+N74+N75+N77</f>
        <v>0</v>
      </c>
    </row>
    <row r="67" spans="1:14" ht="45" customHeight="1" x14ac:dyDescent="0.25">
      <c r="A67" s="308" t="s">
        <v>688</v>
      </c>
      <c r="B67" s="219" t="s">
        <v>435</v>
      </c>
      <c r="C67" s="304"/>
      <c r="D67" s="200"/>
      <c r="E67" s="200"/>
      <c r="F67" s="209">
        <v>0.05</v>
      </c>
      <c r="G67" s="350">
        <f>IFERROR(H67/C67,0)</f>
        <v>0</v>
      </c>
      <c r="H67" s="210"/>
      <c r="I67" s="304"/>
      <c r="J67" s="200"/>
      <c r="K67" s="200"/>
      <c r="L67" s="209">
        <v>0.05</v>
      </c>
      <c r="M67" s="350">
        <f>IFERROR(N67/I67,0)</f>
        <v>0</v>
      </c>
      <c r="N67" s="210"/>
    </row>
    <row r="68" spans="1:14" ht="75" customHeight="1" x14ac:dyDescent="0.25">
      <c r="A68" s="308" t="s">
        <v>689</v>
      </c>
      <c r="B68" s="219" t="s">
        <v>436</v>
      </c>
      <c r="C68" s="304"/>
      <c r="D68" s="200"/>
      <c r="E68" s="200"/>
      <c r="F68" s="209">
        <v>0.3</v>
      </c>
      <c r="G68" s="350">
        <f t="shared" ref="G68:G75" si="4">IFERROR(H68/C68,0)</f>
        <v>0</v>
      </c>
      <c r="H68" s="210"/>
      <c r="I68" s="304"/>
      <c r="J68" s="200"/>
      <c r="K68" s="200"/>
      <c r="L68" s="209">
        <v>0.3</v>
      </c>
      <c r="M68" s="350">
        <f t="shared" ref="M68:M75" si="5">IFERROR(N68/I68,0)</f>
        <v>0</v>
      </c>
      <c r="N68" s="210"/>
    </row>
    <row r="69" spans="1:14" ht="30" customHeight="1" x14ac:dyDescent="0.25">
      <c r="A69" s="308" t="s">
        <v>690</v>
      </c>
      <c r="B69" s="219" t="s">
        <v>437</v>
      </c>
      <c r="C69" s="346">
        <f>C70+C71</f>
        <v>0</v>
      </c>
      <c r="D69" s="200"/>
      <c r="E69" s="200"/>
      <c r="F69" s="212"/>
      <c r="G69" s="217"/>
      <c r="H69" s="349">
        <f>H70+H71</f>
        <v>0</v>
      </c>
      <c r="I69" s="346">
        <f>I70+I71</f>
        <v>0</v>
      </c>
      <c r="J69" s="200"/>
      <c r="K69" s="200"/>
      <c r="L69" s="212"/>
      <c r="M69" s="217"/>
      <c r="N69" s="349">
        <f>N70+N71</f>
        <v>0</v>
      </c>
    </row>
    <row r="70" spans="1:14" ht="60" customHeight="1" x14ac:dyDescent="0.25">
      <c r="A70" s="308" t="s">
        <v>691</v>
      </c>
      <c r="B70" s="218" t="s">
        <v>438</v>
      </c>
      <c r="C70" s="304"/>
      <c r="D70" s="200"/>
      <c r="E70" s="200"/>
      <c r="F70" s="209">
        <v>0.1</v>
      </c>
      <c r="G70" s="350">
        <f t="shared" si="4"/>
        <v>0</v>
      </c>
      <c r="H70" s="210"/>
      <c r="I70" s="304"/>
      <c r="J70" s="200"/>
      <c r="K70" s="200"/>
      <c r="L70" s="209">
        <v>0.1</v>
      </c>
      <c r="M70" s="350">
        <f t="shared" si="5"/>
        <v>0</v>
      </c>
      <c r="N70" s="210"/>
    </row>
    <row r="71" spans="1:14" ht="45" customHeight="1" x14ac:dyDescent="0.25">
      <c r="A71" s="308" t="s">
        <v>692</v>
      </c>
      <c r="B71" s="218" t="s">
        <v>782</v>
      </c>
      <c r="C71" s="304"/>
      <c r="D71" s="200"/>
      <c r="E71" s="200"/>
      <c r="F71" s="209">
        <v>1</v>
      </c>
      <c r="G71" s="350">
        <f t="shared" si="4"/>
        <v>0</v>
      </c>
      <c r="H71" s="210"/>
      <c r="I71" s="304"/>
      <c r="J71" s="200"/>
      <c r="K71" s="200"/>
      <c r="L71" s="209">
        <v>1</v>
      </c>
      <c r="M71" s="350">
        <f t="shared" si="5"/>
        <v>0</v>
      </c>
      <c r="N71" s="210"/>
    </row>
    <row r="72" spans="1:14" ht="30" customHeight="1" x14ac:dyDescent="0.25">
      <c r="A72" s="308" t="s">
        <v>693</v>
      </c>
      <c r="B72" s="211" t="s">
        <v>439</v>
      </c>
      <c r="C72" s="304"/>
      <c r="D72" s="200"/>
      <c r="E72" s="200"/>
      <c r="F72" s="209">
        <v>0.4</v>
      </c>
      <c r="G72" s="350">
        <f t="shared" si="4"/>
        <v>0</v>
      </c>
      <c r="H72" s="210"/>
      <c r="I72" s="304"/>
      <c r="J72" s="200"/>
      <c r="K72" s="200"/>
      <c r="L72" s="209">
        <v>0.4</v>
      </c>
      <c r="M72" s="350">
        <f t="shared" si="5"/>
        <v>0</v>
      </c>
      <c r="N72" s="210"/>
    </row>
    <row r="73" spans="1:14" ht="90" customHeight="1" x14ac:dyDescent="0.25">
      <c r="A73" s="308" t="s">
        <v>694</v>
      </c>
      <c r="B73" s="219" t="s">
        <v>748</v>
      </c>
      <c r="C73" s="304"/>
      <c r="D73" s="200"/>
      <c r="E73" s="200"/>
      <c r="F73" s="209">
        <v>0.4</v>
      </c>
      <c r="G73" s="350">
        <f t="shared" si="4"/>
        <v>0</v>
      </c>
      <c r="H73" s="210"/>
      <c r="I73" s="304"/>
      <c r="J73" s="200"/>
      <c r="K73" s="200"/>
      <c r="L73" s="209">
        <v>0.4</v>
      </c>
      <c r="M73" s="350">
        <f t="shared" si="5"/>
        <v>0</v>
      </c>
      <c r="N73" s="210"/>
    </row>
    <row r="74" spans="1:14" ht="30" customHeight="1" x14ac:dyDescent="0.25">
      <c r="A74" s="308" t="s">
        <v>695</v>
      </c>
      <c r="B74" s="219" t="s">
        <v>440</v>
      </c>
      <c r="C74" s="304"/>
      <c r="D74" s="200"/>
      <c r="E74" s="200"/>
      <c r="F74" s="209"/>
      <c r="G74" s="350">
        <f t="shared" si="4"/>
        <v>0</v>
      </c>
      <c r="H74" s="210"/>
      <c r="I74" s="304"/>
      <c r="J74" s="200"/>
      <c r="K74" s="200"/>
      <c r="L74" s="209"/>
      <c r="M74" s="350">
        <f t="shared" si="5"/>
        <v>0</v>
      </c>
      <c r="N74" s="210"/>
    </row>
    <row r="75" spans="1:14" ht="45" customHeight="1" x14ac:dyDescent="0.25">
      <c r="A75" s="308" t="s">
        <v>696</v>
      </c>
      <c r="B75" s="219" t="s">
        <v>750</v>
      </c>
      <c r="C75" s="304"/>
      <c r="D75" s="200"/>
      <c r="E75" s="200"/>
      <c r="F75" s="209">
        <v>1</v>
      </c>
      <c r="G75" s="350">
        <f t="shared" si="4"/>
        <v>0</v>
      </c>
      <c r="H75" s="210"/>
      <c r="I75" s="304"/>
      <c r="J75" s="200"/>
      <c r="K75" s="200"/>
      <c r="L75" s="209">
        <v>1</v>
      </c>
      <c r="M75" s="350">
        <f t="shared" si="5"/>
        <v>0</v>
      </c>
      <c r="N75" s="210"/>
    </row>
    <row r="76" spans="1:14" ht="30" customHeight="1" x14ac:dyDescent="0.25">
      <c r="A76" s="306" t="s">
        <v>441</v>
      </c>
      <c r="B76" s="279" t="s">
        <v>442</v>
      </c>
      <c r="C76" s="304"/>
      <c r="D76" s="200"/>
      <c r="E76" s="200"/>
      <c r="F76" s="209">
        <v>0.4</v>
      </c>
      <c r="G76" s="350">
        <f>IFERROR(H76/C76,0)</f>
        <v>0</v>
      </c>
      <c r="H76" s="210"/>
      <c r="I76" s="304"/>
      <c r="J76" s="200"/>
      <c r="K76" s="200"/>
      <c r="L76" s="209">
        <v>0.4</v>
      </c>
      <c r="M76" s="350">
        <f>IFERROR(N76/I76,0)</f>
        <v>0</v>
      </c>
      <c r="N76" s="210"/>
    </row>
    <row r="77" spans="1:14" ht="47.25" customHeight="1" x14ac:dyDescent="0.25">
      <c r="A77" s="306" t="s">
        <v>443</v>
      </c>
      <c r="B77" s="279" t="s">
        <v>444</v>
      </c>
      <c r="C77" s="311">
        <f>C78+C79</f>
        <v>0</v>
      </c>
      <c r="D77" s="200"/>
      <c r="E77" s="200"/>
      <c r="F77" s="212"/>
      <c r="G77" s="217"/>
      <c r="H77" s="347">
        <f>H78+H79</f>
        <v>0</v>
      </c>
      <c r="I77" s="311">
        <f>I78+I79</f>
        <v>0</v>
      </c>
      <c r="J77" s="200"/>
      <c r="K77" s="200"/>
      <c r="L77" s="212"/>
      <c r="M77" s="217"/>
      <c r="N77" s="347">
        <f>N78+N79</f>
        <v>0</v>
      </c>
    </row>
    <row r="78" spans="1:14" ht="47.25" customHeight="1" x14ac:dyDescent="0.25">
      <c r="A78" s="309" t="s">
        <v>445</v>
      </c>
      <c r="B78" s="280" t="s">
        <v>780</v>
      </c>
      <c r="C78" s="304"/>
      <c r="D78" s="200"/>
      <c r="E78" s="200"/>
      <c r="F78" s="209">
        <v>0.05</v>
      </c>
      <c r="G78" s="350">
        <f>IFERROR(H78/C78,0)</f>
        <v>0</v>
      </c>
      <c r="H78" s="210"/>
      <c r="I78" s="304"/>
      <c r="J78" s="200"/>
      <c r="K78" s="200"/>
      <c r="L78" s="209">
        <v>0.05</v>
      </c>
      <c r="M78" s="350">
        <f>IFERROR(N78/I78,0)</f>
        <v>0</v>
      </c>
      <c r="N78" s="210"/>
    </row>
    <row r="79" spans="1:14" ht="60" customHeight="1" x14ac:dyDescent="0.25">
      <c r="A79" s="309" t="s">
        <v>446</v>
      </c>
      <c r="B79" s="280" t="s">
        <v>783</v>
      </c>
      <c r="C79" s="304"/>
      <c r="D79" s="200"/>
      <c r="E79" s="200"/>
      <c r="F79" s="209">
        <v>0.3</v>
      </c>
      <c r="G79" s="350">
        <f>IFERROR(H79/C79,0)</f>
        <v>0</v>
      </c>
      <c r="H79" s="210"/>
      <c r="I79" s="304"/>
      <c r="J79" s="200"/>
      <c r="K79" s="200"/>
      <c r="L79" s="209">
        <v>0.3</v>
      </c>
      <c r="M79" s="350">
        <f>IFERROR(N79/I79,0)</f>
        <v>0</v>
      </c>
      <c r="N79" s="210"/>
    </row>
    <row r="80" spans="1:14" ht="15" customHeight="1" x14ac:dyDescent="0.25">
      <c r="A80" s="307" t="s">
        <v>323</v>
      </c>
      <c r="B80" s="207" t="s">
        <v>447</v>
      </c>
      <c r="C80" s="346">
        <f>C81+C82+C83+C84+C85+C86+C87+C88</f>
        <v>0</v>
      </c>
      <c r="D80" s="200"/>
      <c r="E80" s="200"/>
      <c r="F80" s="212"/>
      <c r="G80" s="212"/>
      <c r="H80" s="349">
        <f>H81+H82+H83+H84+H85+H86+H87+H88</f>
        <v>0</v>
      </c>
      <c r="I80" s="346">
        <f>I81+I82+I83+I84+I85+I86+I87+I88</f>
        <v>0</v>
      </c>
      <c r="J80" s="200"/>
      <c r="K80" s="200"/>
      <c r="L80" s="212"/>
      <c r="M80" s="212"/>
      <c r="N80" s="349">
        <f>N81+N82+N83+N84+N85+N86+N87+N88</f>
        <v>0</v>
      </c>
    </row>
    <row r="81" spans="1:14" ht="15" customHeight="1" x14ac:dyDescent="0.25">
      <c r="A81" s="304" t="s">
        <v>697</v>
      </c>
      <c r="B81" s="208" t="s">
        <v>448</v>
      </c>
      <c r="C81" s="304"/>
      <c r="D81" s="200"/>
      <c r="E81" s="200"/>
      <c r="F81" s="209">
        <v>0.1</v>
      </c>
      <c r="G81" s="210"/>
      <c r="H81" s="347">
        <f t="shared" ref="H81:H85" si="6">C81*G81</f>
        <v>0</v>
      </c>
      <c r="I81" s="304"/>
      <c r="J81" s="200"/>
      <c r="K81" s="200"/>
      <c r="L81" s="209">
        <v>0.1</v>
      </c>
      <c r="M81" s="210"/>
      <c r="N81" s="347">
        <f t="shared" ref="N81:N85" si="7">I81*M81</f>
        <v>0</v>
      </c>
    </row>
    <row r="82" spans="1:14" ht="60" customHeight="1" x14ac:dyDescent="0.25">
      <c r="A82" s="304" t="s">
        <v>698</v>
      </c>
      <c r="B82" s="225" t="s">
        <v>449</v>
      </c>
      <c r="C82" s="304"/>
      <c r="D82" s="200"/>
      <c r="E82" s="200"/>
      <c r="F82" s="209">
        <v>0.1</v>
      </c>
      <c r="G82" s="210"/>
      <c r="H82" s="347">
        <f t="shared" si="6"/>
        <v>0</v>
      </c>
      <c r="I82" s="304"/>
      <c r="J82" s="200"/>
      <c r="K82" s="200"/>
      <c r="L82" s="209">
        <v>0.1</v>
      </c>
      <c r="M82" s="210"/>
      <c r="N82" s="347">
        <f t="shared" si="7"/>
        <v>0</v>
      </c>
    </row>
    <row r="83" spans="1:14" ht="45" customHeight="1" x14ac:dyDescent="0.25">
      <c r="A83" s="304" t="s">
        <v>699</v>
      </c>
      <c r="B83" s="225" t="s">
        <v>450</v>
      </c>
      <c r="C83" s="304"/>
      <c r="D83" s="200"/>
      <c r="E83" s="200"/>
      <c r="F83" s="209">
        <v>1</v>
      </c>
      <c r="G83" s="210"/>
      <c r="H83" s="347">
        <f t="shared" si="6"/>
        <v>0</v>
      </c>
      <c r="I83" s="304"/>
      <c r="J83" s="200"/>
      <c r="K83" s="200"/>
      <c r="L83" s="209">
        <v>1</v>
      </c>
      <c r="M83" s="210"/>
      <c r="N83" s="347">
        <f t="shared" si="7"/>
        <v>0</v>
      </c>
    </row>
    <row r="84" spans="1:14" ht="15" customHeight="1" x14ac:dyDescent="0.25">
      <c r="A84" s="304" t="s">
        <v>700</v>
      </c>
      <c r="B84" s="208" t="s">
        <v>451</v>
      </c>
      <c r="C84" s="304"/>
      <c r="D84" s="200"/>
      <c r="E84" s="200"/>
      <c r="F84" s="209">
        <v>0.05</v>
      </c>
      <c r="G84" s="210"/>
      <c r="H84" s="347">
        <f t="shared" si="6"/>
        <v>0</v>
      </c>
      <c r="I84" s="304"/>
      <c r="J84" s="200"/>
      <c r="K84" s="200"/>
      <c r="L84" s="209">
        <v>0.05</v>
      </c>
      <c r="M84" s="210"/>
      <c r="N84" s="347">
        <f t="shared" si="7"/>
        <v>0</v>
      </c>
    </row>
    <row r="85" spans="1:14" ht="15" customHeight="1" x14ac:dyDescent="0.25">
      <c r="A85" s="304" t="s">
        <v>701</v>
      </c>
      <c r="B85" s="208" t="s">
        <v>452</v>
      </c>
      <c r="C85" s="304"/>
      <c r="D85" s="200"/>
      <c r="E85" s="200"/>
      <c r="F85" s="209">
        <v>7.0000000000000007E-2</v>
      </c>
      <c r="G85" s="210"/>
      <c r="H85" s="347">
        <f t="shared" si="6"/>
        <v>0</v>
      </c>
      <c r="I85" s="304"/>
      <c r="J85" s="200"/>
      <c r="K85" s="200"/>
      <c r="L85" s="209">
        <v>7.0000000000000007E-2</v>
      </c>
      <c r="M85" s="210"/>
      <c r="N85" s="347">
        <f t="shared" si="7"/>
        <v>0</v>
      </c>
    </row>
    <row r="86" spans="1:14" ht="60" customHeight="1" x14ac:dyDescent="0.25">
      <c r="A86" s="304" t="s">
        <v>702</v>
      </c>
      <c r="B86" s="225" t="s">
        <v>453</v>
      </c>
      <c r="C86" s="220"/>
      <c r="D86" s="200"/>
      <c r="E86" s="200"/>
      <c r="F86" s="209">
        <v>1</v>
      </c>
      <c r="G86" s="221"/>
      <c r="H86" s="346">
        <f>C86*G86</f>
        <v>0</v>
      </c>
      <c r="I86" s="220"/>
      <c r="J86" s="200"/>
      <c r="K86" s="200"/>
      <c r="L86" s="209">
        <v>1</v>
      </c>
      <c r="M86" s="221"/>
      <c r="N86" s="346">
        <f>I86*M86</f>
        <v>0</v>
      </c>
    </row>
    <row r="87" spans="1:14" ht="30" customHeight="1" x14ac:dyDescent="0.25">
      <c r="A87" s="304" t="s">
        <v>703</v>
      </c>
      <c r="B87" s="225" t="s">
        <v>454</v>
      </c>
      <c r="C87" s="304"/>
      <c r="D87" s="200"/>
      <c r="E87" s="200"/>
      <c r="F87" s="209">
        <v>1</v>
      </c>
      <c r="G87" s="210"/>
      <c r="H87" s="347">
        <f t="shared" ref="H87:H88" si="8">C87*G87</f>
        <v>0</v>
      </c>
      <c r="I87" s="304"/>
      <c r="J87" s="200"/>
      <c r="K87" s="200"/>
      <c r="L87" s="209">
        <v>1</v>
      </c>
      <c r="M87" s="210"/>
      <c r="N87" s="347">
        <f t="shared" ref="N87:N88" si="9">I87*M87</f>
        <v>0</v>
      </c>
    </row>
    <row r="88" spans="1:14" ht="30" customHeight="1" x14ac:dyDescent="0.25">
      <c r="A88" s="304" t="s">
        <v>704</v>
      </c>
      <c r="B88" s="225" t="s">
        <v>784</v>
      </c>
      <c r="C88" s="304"/>
      <c r="D88" s="200"/>
      <c r="E88" s="200"/>
      <c r="F88" s="209">
        <v>0.05</v>
      </c>
      <c r="G88" s="210"/>
      <c r="H88" s="347">
        <f t="shared" si="8"/>
        <v>0</v>
      </c>
      <c r="I88" s="304"/>
      <c r="J88" s="200"/>
      <c r="K88" s="200"/>
      <c r="L88" s="209">
        <v>0.05</v>
      </c>
      <c r="M88" s="210"/>
      <c r="N88" s="347">
        <f t="shared" si="9"/>
        <v>0</v>
      </c>
    </row>
    <row r="89" spans="1:14" ht="15" customHeight="1" x14ac:dyDescent="0.25">
      <c r="A89" s="307" t="s">
        <v>324</v>
      </c>
      <c r="B89" s="207" t="s">
        <v>70</v>
      </c>
      <c r="C89" s="346">
        <f>C90+C91+C92+C97+C98</f>
        <v>0</v>
      </c>
      <c r="D89" s="200"/>
      <c r="E89" s="200"/>
      <c r="F89" s="212"/>
      <c r="G89" s="200"/>
      <c r="H89" s="347">
        <f>H90+H91+H92+H97+H98</f>
        <v>0</v>
      </c>
      <c r="I89" s="346">
        <f>I90+I91+I92+I97+I98</f>
        <v>0</v>
      </c>
      <c r="J89" s="200"/>
      <c r="K89" s="200"/>
      <c r="L89" s="212"/>
      <c r="M89" s="200"/>
      <c r="N89" s="347">
        <f>N90+N91+N92+N97+N98</f>
        <v>0</v>
      </c>
    </row>
    <row r="90" spans="1:14" ht="30" customHeight="1" x14ac:dyDescent="0.25">
      <c r="A90" s="304" t="s">
        <v>325</v>
      </c>
      <c r="B90" s="225" t="s">
        <v>455</v>
      </c>
      <c r="C90" s="304"/>
      <c r="D90" s="200"/>
      <c r="E90" s="200"/>
      <c r="F90" s="209">
        <v>0</v>
      </c>
      <c r="G90" s="210"/>
      <c r="H90" s="347">
        <f>C90*G90</f>
        <v>0</v>
      </c>
      <c r="I90" s="304"/>
      <c r="J90" s="200"/>
      <c r="K90" s="200"/>
      <c r="L90" s="209">
        <v>0</v>
      </c>
      <c r="M90" s="210"/>
      <c r="N90" s="347">
        <f>I90*M90</f>
        <v>0</v>
      </c>
    </row>
    <row r="91" spans="1:14" ht="30" customHeight="1" x14ac:dyDescent="0.25">
      <c r="A91" s="304" t="s">
        <v>705</v>
      </c>
      <c r="B91" s="225" t="s">
        <v>456</v>
      </c>
      <c r="C91" s="304"/>
      <c r="D91" s="200"/>
      <c r="E91" s="200"/>
      <c r="F91" s="209">
        <v>1</v>
      </c>
      <c r="G91" s="210"/>
      <c r="H91" s="347">
        <f>C91*G91</f>
        <v>0</v>
      </c>
      <c r="I91" s="304"/>
      <c r="J91" s="200"/>
      <c r="K91" s="200"/>
      <c r="L91" s="209">
        <v>1</v>
      </c>
      <c r="M91" s="210"/>
      <c r="N91" s="347">
        <f>I91*M91</f>
        <v>0</v>
      </c>
    </row>
    <row r="92" spans="1:14" ht="32.25" customHeight="1" x14ac:dyDescent="0.25">
      <c r="A92" s="304" t="s">
        <v>457</v>
      </c>
      <c r="B92" s="225" t="s">
        <v>458</v>
      </c>
      <c r="C92" s="346">
        <f>SUM(C93:C96)</f>
        <v>0</v>
      </c>
      <c r="D92" s="200"/>
      <c r="E92" s="200"/>
      <c r="F92" s="212"/>
      <c r="G92" s="212"/>
      <c r="H92" s="349">
        <f>+SUM(H93:H96)</f>
        <v>0</v>
      </c>
      <c r="I92" s="346">
        <f>SUM(I93:I96)</f>
        <v>0</v>
      </c>
      <c r="J92" s="200"/>
      <c r="K92" s="200"/>
      <c r="L92" s="212"/>
      <c r="M92" s="212"/>
      <c r="N92" s="349">
        <f>+SUM(N93:N96)</f>
        <v>0</v>
      </c>
    </row>
    <row r="93" spans="1:14" ht="15" customHeight="1" x14ac:dyDescent="0.25">
      <c r="A93" s="308" t="s">
        <v>459</v>
      </c>
      <c r="B93" s="219" t="s">
        <v>460</v>
      </c>
      <c r="C93" s="304"/>
      <c r="D93" s="200"/>
      <c r="E93" s="200"/>
      <c r="F93" s="209">
        <v>1</v>
      </c>
      <c r="G93" s="210"/>
      <c r="H93" s="347">
        <f t="shared" ref="H93:H98" si="10">C93*G93</f>
        <v>0</v>
      </c>
      <c r="I93" s="304"/>
      <c r="J93" s="200"/>
      <c r="K93" s="200"/>
      <c r="L93" s="209">
        <v>1</v>
      </c>
      <c r="M93" s="210"/>
      <c r="N93" s="347">
        <f t="shared" ref="N93:N98" si="11">I93*M93</f>
        <v>0</v>
      </c>
    </row>
    <row r="94" spans="1:14" ht="51.75" customHeight="1" x14ac:dyDescent="0.25">
      <c r="A94" s="308" t="s">
        <v>461</v>
      </c>
      <c r="B94" s="219" t="s">
        <v>462</v>
      </c>
      <c r="C94" s="304"/>
      <c r="D94" s="200"/>
      <c r="E94" s="200"/>
      <c r="F94" s="209">
        <v>1</v>
      </c>
      <c r="G94" s="210"/>
      <c r="H94" s="347">
        <f t="shared" si="10"/>
        <v>0</v>
      </c>
      <c r="I94" s="304"/>
      <c r="J94" s="200"/>
      <c r="K94" s="200"/>
      <c r="L94" s="209">
        <v>1</v>
      </c>
      <c r="M94" s="210"/>
      <c r="N94" s="347">
        <f t="shared" si="11"/>
        <v>0</v>
      </c>
    </row>
    <row r="95" spans="1:14" ht="75" customHeight="1" x14ac:dyDescent="0.25">
      <c r="A95" s="308" t="s">
        <v>463</v>
      </c>
      <c r="B95" s="219" t="s">
        <v>464</v>
      </c>
      <c r="C95" s="304"/>
      <c r="D95" s="200"/>
      <c r="E95" s="200"/>
      <c r="F95" s="209">
        <v>1</v>
      </c>
      <c r="G95" s="210"/>
      <c r="H95" s="347">
        <f t="shared" si="10"/>
        <v>0</v>
      </c>
      <c r="I95" s="304"/>
      <c r="J95" s="200"/>
      <c r="K95" s="200"/>
      <c r="L95" s="209">
        <v>1</v>
      </c>
      <c r="M95" s="210"/>
      <c r="N95" s="347">
        <f t="shared" si="11"/>
        <v>0</v>
      </c>
    </row>
    <row r="96" spans="1:14" ht="45" customHeight="1" x14ac:dyDescent="0.25">
      <c r="A96" s="308" t="s">
        <v>465</v>
      </c>
      <c r="B96" s="219" t="s">
        <v>466</v>
      </c>
      <c r="C96" s="304"/>
      <c r="D96" s="200"/>
      <c r="E96" s="200"/>
      <c r="F96" s="209">
        <v>1</v>
      </c>
      <c r="G96" s="210"/>
      <c r="H96" s="347">
        <f t="shared" si="10"/>
        <v>0</v>
      </c>
      <c r="I96" s="304"/>
      <c r="J96" s="200"/>
      <c r="K96" s="200"/>
      <c r="L96" s="209">
        <v>1</v>
      </c>
      <c r="M96" s="210"/>
      <c r="N96" s="347">
        <f t="shared" si="11"/>
        <v>0</v>
      </c>
    </row>
    <row r="97" spans="1:14" ht="30" customHeight="1" x14ac:dyDescent="0.25">
      <c r="A97" s="304" t="s">
        <v>467</v>
      </c>
      <c r="B97" s="225" t="s">
        <v>424</v>
      </c>
      <c r="C97" s="304"/>
      <c r="D97" s="200"/>
      <c r="E97" s="200"/>
      <c r="F97" s="209">
        <v>1</v>
      </c>
      <c r="G97" s="210"/>
      <c r="H97" s="347">
        <f t="shared" si="10"/>
        <v>0</v>
      </c>
      <c r="I97" s="304"/>
      <c r="J97" s="200"/>
      <c r="K97" s="200"/>
      <c r="L97" s="209">
        <v>1</v>
      </c>
      <c r="M97" s="210"/>
      <c r="N97" s="347">
        <f t="shared" si="11"/>
        <v>0</v>
      </c>
    </row>
    <row r="98" spans="1:14" ht="15" customHeight="1" x14ac:dyDescent="0.25">
      <c r="A98" s="304" t="s">
        <v>706</v>
      </c>
      <c r="B98" s="225" t="s">
        <v>70</v>
      </c>
      <c r="C98" s="304"/>
      <c r="D98" s="200"/>
      <c r="E98" s="200"/>
      <c r="F98" s="209">
        <v>1</v>
      </c>
      <c r="G98" s="210"/>
      <c r="H98" s="347">
        <f t="shared" si="10"/>
        <v>0</v>
      </c>
      <c r="I98" s="304"/>
      <c r="J98" s="200"/>
      <c r="K98" s="200"/>
      <c r="L98" s="209">
        <v>1</v>
      </c>
      <c r="M98" s="210"/>
      <c r="N98" s="347">
        <f t="shared" si="11"/>
        <v>0</v>
      </c>
    </row>
    <row r="99" spans="1:14" s="102" customFormat="1" ht="90" x14ac:dyDescent="0.25">
      <c r="A99" s="449" t="s">
        <v>47</v>
      </c>
      <c r="B99" s="222" t="s">
        <v>878</v>
      </c>
      <c r="C99" s="346">
        <f>C100+C110</f>
        <v>0</v>
      </c>
      <c r="D99" s="200"/>
      <c r="E99" s="200"/>
      <c r="F99" s="200"/>
      <c r="G99" s="200"/>
      <c r="H99" s="349">
        <f>H100+H110</f>
        <v>0</v>
      </c>
      <c r="I99" s="346">
        <f>I100+I110</f>
        <v>0</v>
      </c>
      <c r="J99" s="200"/>
      <c r="K99" s="200"/>
      <c r="L99" s="200"/>
      <c r="M99" s="200"/>
      <c r="N99" s="349">
        <f>N100+N110</f>
        <v>0</v>
      </c>
    </row>
    <row r="100" spans="1:14" s="102" customFormat="1" ht="30" customHeight="1" x14ac:dyDescent="0.25">
      <c r="A100" s="450" t="s">
        <v>49</v>
      </c>
      <c r="B100" s="207" t="s">
        <v>468</v>
      </c>
      <c r="C100" s="346">
        <f>C101+C103+C105+C107+C109</f>
        <v>0</v>
      </c>
      <c r="D100" s="347">
        <f>D101+D103+D105+D107+D109</f>
        <v>0</v>
      </c>
      <c r="E100" s="200"/>
      <c r="F100" s="200"/>
      <c r="G100" s="200"/>
      <c r="H100" s="349">
        <f>H101+H103+H105+H107+H109</f>
        <v>0</v>
      </c>
      <c r="I100" s="346">
        <f>I101+I103+I105+I107+I109</f>
        <v>0</v>
      </c>
      <c r="J100" s="347">
        <f>J101+J103+J105+J107+J109</f>
        <v>0</v>
      </c>
      <c r="K100" s="200"/>
      <c r="L100" s="200"/>
      <c r="M100" s="200"/>
      <c r="N100" s="349">
        <f>N101+N103+N105+N107+N109</f>
        <v>0</v>
      </c>
    </row>
    <row r="101" spans="1:14" s="102" customFormat="1" ht="45" x14ac:dyDescent="0.25">
      <c r="A101" s="302" t="s">
        <v>152</v>
      </c>
      <c r="B101" s="208" t="s">
        <v>469</v>
      </c>
      <c r="C101" s="304"/>
      <c r="D101" s="210"/>
      <c r="E101" s="200"/>
      <c r="F101" s="209">
        <v>0</v>
      </c>
      <c r="G101" s="210"/>
      <c r="H101" s="347">
        <f>C101*G101</f>
        <v>0</v>
      </c>
      <c r="I101" s="304"/>
      <c r="J101" s="210"/>
      <c r="K101" s="200"/>
      <c r="L101" s="209">
        <v>0</v>
      </c>
      <c r="M101" s="210"/>
      <c r="N101" s="347">
        <f>I101*M101</f>
        <v>0</v>
      </c>
    </row>
    <row r="102" spans="1:14" s="102" customFormat="1" ht="45" customHeight="1" x14ac:dyDescent="0.25">
      <c r="A102" s="308" t="s">
        <v>470</v>
      </c>
      <c r="B102" s="219" t="s">
        <v>785</v>
      </c>
      <c r="C102" s="304"/>
      <c r="D102" s="210"/>
      <c r="E102" s="210"/>
      <c r="F102" s="212"/>
      <c r="G102" s="200"/>
      <c r="H102" s="200"/>
      <c r="I102" s="304"/>
      <c r="J102" s="210"/>
      <c r="K102" s="210"/>
      <c r="L102" s="212"/>
      <c r="M102" s="200"/>
      <c r="N102" s="200"/>
    </row>
    <row r="103" spans="1:14" s="102" customFormat="1" ht="45" customHeight="1" x14ac:dyDescent="0.25">
      <c r="A103" s="302" t="s">
        <v>153</v>
      </c>
      <c r="B103" s="208" t="s">
        <v>471</v>
      </c>
      <c r="C103" s="304"/>
      <c r="D103" s="210"/>
      <c r="E103" s="200"/>
      <c r="F103" s="209">
        <v>0</v>
      </c>
      <c r="G103" s="210"/>
      <c r="H103" s="347">
        <f>C103*G103</f>
        <v>0</v>
      </c>
      <c r="I103" s="304"/>
      <c r="J103" s="210"/>
      <c r="K103" s="200"/>
      <c r="L103" s="209">
        <v>0</v>
      </c>
      <c r="M103" s="210"/>
      <c r="N103" s="347">
        <f>I103*M103</f>
        <v>0</v>
      </c>
    </row>
    <row r="104" spans="1:14" s="102" customFormat="1" ht="45" customHeight="1" x14ac:dyDescent="0.25">
      <c r="A104" s="308" t="s">
        <v>472</v>
      </c>
      <c r="B104" s="219" t="s">
        <v>785</v>
      </c>
      <c r="C104" s="304"/>
      <c r="D104" s="210"/>
      <c r="E104" s="210"/>
      <c r="F104" s="212"/>
      <c r="G104" s="200"/>
      <c r="H104" s="200"/>
      <c r="I104" s="304"/>
      <c r="J104" s="210"/>
      <c r="K104" s="210"/>
      <c r="L104" s="212"/>
      <c r="M104" s="200"/>
      <c r="N104" s="200"/>
    </row>
    <row r="105" spans="1:14" s="102" customFormat="1" ht="30" customHeight="1" x14ac:dyDescent="0.25">
      <c r="A105" s="302" t="s">
        <v>154</v>
      </c>
      <c r="B105" s="208" t="s">
        <v>473</v>
      </c>
      <c r="C105" s="304"/>
      <c r="D105" s="210"/>
      <c r="E105" s="200"/>
      <c r="F105" s="209">
        <v>0</v>
      </c>
      <c r="G105" s="210"/>
      <c r="H105" s="347">
        <f>C105*G105</f>
        <v>0</v>
      </c>
      <c r="I105" s="304"/>
      <c r="J105" s="210"/>
      <c r="K105" s="200"/>
      <c r="L105" s="209">
        <v>0</v>
      </c>
      <c r="M105" s="210"/>
      <c r="N105" s="347">
        <f>I105*M105</f>
        <v>0</v>
      </c>
    </row>
    <row r="106" spans="1:14" s="102" customFormat="1" ht="45" customHeight="1" x14ac:dyDescent="0.25">
      <c r="A106" s="308" t="s">
        <v>474</v>
      </c>
      <c r="B106" s="219" t="s">
        <v>785</v>
      </c>
      <c r="C106" s="304"/>
      <c r="D106" s="210"/>
      <c r="E106" s="210"/>
      <c r="F106" s="212"/>
      <c r="G106" s="200"/>
      <c r="H106" s="200"/>
      <c r="I106" s="304"/>
      <c r="J106" s="210"/>
      <c r="K106" s="210"/>
      <c r="L106" s="212"/>
      <c r="M106" s="200"/>
      <c r="N106" s="200"/>
    </row>
    <row r="107" spans="1:14" s="102" customFormat="1" ht="30" customHeight="1" x14ac:dyDescent="0.25">
      <c r="A107" s="302" t="s">
        <v>475</v>
      </c>
      <c r="B107" s="208" t="s">
        <v>476</v>
      </c>
      <c r="C107" s="304"/>
      <c r="D107" s="210"/>
      <c r="E107" s="200"/>
      <c r="F107" s="209">
        <v>0</v>
      </c>
      <c r="G107" s="210"/>
      <c r="H107" s="347">
        <f>C107*G107</f>
        <v>0</v>
      </c>
      <c r="I107" s="304"/>
      <c r="J107" s="210"/>
      <c r="K107" s="200"/>
      <c r="L107" s="209">
        <v>0</v>
      </c>
      <c r="M107" s="210"/>
      <c r="N107" s="347">
        <f>I107*M107</f>
        <v>0</v>
      </c>
    </row>
    <row r="108" spans="1:14" s="102" customFormat="1" ht="45" customHeight="1" x14ac:dyDescent="0.25">
      <c r="A108" s="308" t="s">
        <v>477</v>
      </c>
      <c r="B108" s="219" t="s">
        <v>785</v>
      </c>
      <c r="C108" s="304"/>
      <c r="D108" s="210"/>
      <c r="E108" s="210"/>
      <c r="F108" s="212"/>
      <c r="G108" s="200"/>
      <c r="H108" s="200"/>
      <c r="I108" s="304"/>
      <c r="J108" s="210"/>
      <c r="K108" s="210"/>
      <c r="L108" s="212"/>
      <c r="M108" s="200"/>
      <c r="N108" s="200"/>
    </row>
    <row r="109" spans="1:14" s="102" customFormat="1" ht="30" customHeight="1" x14ac:dyDescent="0.25">
      <c r="A109" s="302" t="s">
        <v>478</v>
      </c>
      <c r="B109" s="208" t="s">
        <v>479</v>
      </c>
      <c r="C109" s="304"/>
      <c r="D109" s="417"/>
      <c r="E109" s="200"/>
      <c r="F109" s="209">
        <v>0</v>
      </c>
      <c r="G109" s="210"/>
      <c r="H109" s="349">
        <f>C109*G109</f>
        <v>0</v>
      </c>
      <c r="I109" s="304"/>
      <c r="J109" s="417"/>
      <c r="K109" s="200"/>
      <c r="L109" s="209">
        <v>0</v>
      </c>
      <c r="M109" s="210"/>
      <c r="N109" s="347">
        <f>I109*M109</f>
        <v>0</v>
      </c>
    </row>
    <row r="110" spans="1:14" s="102" customFormat="1" ht="30" customHeight="1" x14ac:dyDescent="0.25">
      <c r="A110" s="450" t="s">
        <v>52</v>
      </c>
      <c r="B110" s="223" t="s">
        <v>480</v>
      </c>
      <c r="C110" s="346">
        <f>+C111+C113+C115+C117+C119+C121+C123+C125+C126</f>
        <v>0</v>
      </c>
      <c r="D110" s="347">
        <f>+D111+D113+D115+D117+D119+D121+D123+D125+D126</f>
        <v>0</v>
      </c>
      <c r="E110" s="200"/>
      <c r="F110" s="200"/>
      <c r="G110" s="200"/>
      <c r="H110" s="349">
        <f>+H111+H113+H115+H117+H119+H121+H123+H125+H126</f>
        <v>0</v>
      </c>
      <c r="I110" s="346">
        <f>+I111+I113+I115+I117+I119+I121+I123+I125+I126</f>
        <v>0</v>
      </c>
      <c r="J110" s="347">
        <f>+J111+J113+J115+J117+J119+J121+J123+J125+J126</f>
        <v>0</v>
      </c>
      <c r="K110" s="200"/>
      <c r="L110" s="200"/>
      <c r="M110" s="200"/>
      <c r="N110" s="349">
        <f>+N111+N113+N115+N117+N119+N121+N123+N125+N126</f>
        <v>0</v>
      </c>
    </row>
    <row r="111" spans="1:14" s="102" customFormat="1" ht="45" customHeight="1" x14ac:dyDescent="0.25">
      <c r="A111" s="302" t="s">
        <v>155</v>
      </c>
      <c r="B111" s="208" t="s">
        <v>469</v>
      </c>
      <c r="C111" s="304"/>
      <c r="D111" s="210"/>
      <c r="E111" s="200"/>
      <c r="F111" s="209">
        <v>0</v>
      </c>
      <c r="G111" s="210"/>
      <c r="H111" s="347">
        <f>C111*G111</f>
        <v>0</v>
      </c>
      <c r="I111" s="304"/>
      <c r="J111" s="210"/>
      <c r="K111" s="200"/>
      <c r="L111" s="209">
        <v>0</v>
      </c>
      <c r="M111" s="210"/>
      <c r="N111" s="347">
        <f>I111*M111</f>
        <v>0</v>
      </c>
    </row>
    <row r="112" spans="1:14" s="102" customFormat="1" ht="45" customHeight="1" x14ac:dyDescent="0.25">
      <c r="A112" s="308" t="s">
        <v>481</v>
      </c>
      <c r="B112" s="219" t="s">
        <v>785</v>
      </c>
      <c r="C112" s="304"/>
      <c r="D112" s="210"/>
      <c r="E112" s="210"/>
      <c r="F112" s="212"/>
      <c r="G112" s="200"/>
      <c r="H112" s="200"/>
      <c r="I112" s="304"/>
      <c r="J112" s="210"/>
      <c r="K112" s="210"/>
      <c r="L112" s="212"/>
      <c r="M112" s="200"/>
      <c r="N112" s="200"/>
    </row>
    <row r="113" spans="1:14" s="102" customFormat="1" ht="45" customHeight="1" x14ac:dyDescent="0.25">
      <c r="A113" s="302" t="s">
        <v>156</v>
      </c>
      <c r="B113" s="208" t="s">
        <v>471</v>
      </c>
      <c r="C113" s="304"/>
      <c r="D113" s="210"/>
      <c r="E113" s="200"/>
      <c r="F113" s="209">
        <v>7.0000000000000007E-2</v>
      </c>
      <c r="G113" s="210"/>
      <c r="H113" s="347">
        <f>C113*G113</f>
        <v>0</v>
      </c>
      <c r="I113" s="304"/>
      <c r="J113" s="210"/>
      <c r="K113" s="200"/>
      <c r="L113" s="209">
        <v>7.0000000000000007E-2</v>
      </c>
      <c r="M113" s="210"/>
      <c r="N113" s="347">
        <f>I113*M113</f>
        <v>0</v>
      </c>
    </row>
    <row r="114" spans="1:14" s="102" customFormat="1" ht="45" customHeight="1" x14ac:dyDescent="0.25">
      <c r="A114" s="308" t="s">
        <v>482</v>
      </c>
      <c r="B114" s="219" t="s">
        <v>785</v>
      </c>
      <c r="C114" s="304"/>
      <c r="D114" s="210"/>
      <c r="E114" s="210"/>
      <c r="F114" s="212"/>
      <c r="G114" s="200"/>
      <c r="H114" s="200"/>
      <c r="I114" s="304"/>
      <c r="J114" s="210"/>
      <c r="K114" s="210"/>
      <c r="L114" s="212"/>
      <c r="M114" s="200"/>
      <c r="N114" s="200"/>
    </row>
    <row r="115" spans="1:14" s="102" customFormat="1" ht="30" customHeight="1" x14ac:dyDescent="0.25">
      <c r="A115" s="302" t="s">
        <v>157</v>
      </c>
      <c r="B115" s="208" t="s">
        <v>473</v>
      </c>
      <c r="C115" s="304"/>
      <c r="D115" s="210"/>
      <c r="E115" s="200"/>
      <c r="F115" s="209">
        <v>0.15</v>
      </c>
      <c r="G115" s="210"/>
      <c r="H115" s="347">
        <f t="shared" ref="H115:H126" si="12">C115*G115</f>
        <v>0</v>
      </c>
      <c r="I115" s="304"/>
      <c r="J115" s="210"/>
      <c r="K115" s="200"/>
      <c r="L115" s="209">
        <v>0.15</v>
      </c>
      <c r="M115" s="210"/>
      <c r="N115" s="347">
        <f t="shared" ref="N115:N126" si="13">I115*M115</f>
        <v>0</v>
      </c>
    </row>
    <row r="116" spans="1:14" s="102" customFormat="1" ht="45" customHeight="1" x14ac:dyDescent="0.25">
      <c r="A116" s="308" t="s">
        <v>483</v>
      </c>
      <c r="B116" s="219" t="s">
        <v>785</v>
      </c>
      <c r="C116" s="304"/>
      <c r="D116" s="210"/>
      <c r="E116" s="210"/>
      <c r="F116" s="212"/>
      <c r="G116" s="200"/>
      <c r="H116" s="200"/>
      <c r="I116" s="304"/>
      <c r="J116" s="210"/>
      <c r="K116" s="210"/>
      <c r="L116" s="212"/>
      <c r="M116" s="200"/>
      <c r="N116" s="200"/>
    </row>
    <row r="117" spans="1:14" s="102" customFormat="1" ht="60" customHeight="1" x14ac:dyDescent="0.25">
      <c r="A117" s="302" t="s">
        <v>484</v>
      </c>
      <c r="B117" s="224" t="s">
        <v>787</v>
      </c>
      <c r="C117" s="304"/>
      <c r="D117" s="210"/>
      <c r="E117" s="200"/>
      <c r="F117" s="209">
        <v>0.25</v>
      </c>
      <c r="G117" s="210"/>
      <c r="H117" s="347">
        <f t="shared" si="12"/>
        <v>0</v>
      </c>
      <c r="I117" s="304"/>
      <c r="J117" s="210"/>
      <c r="K117" s="200"/>
      <c r="L117" s="209">
        <v>0.25</v>
      </c>
      <c r="M117" s="210"/>
      <c r="N117" s="347">
        <f t="shared" si="13"/>
        <v>0</v>
      </c>
    </row>
    <row r="118" spans="1:14" s="102" customFormat="1" ht="45" customHeight="1" x14ac:dyDescent="0.25">
      <c r="A118" s="308" t="s">
        <v>485</v>
      </c>
      <c r="B118" s="219" t="s">
        <v>785</v>
      </c>
      <c r="C118" s="304"/>
      <c r="D118" s="210"/>
      <c r="E118" s="210"/>
      <c r="F118" s="212"/>
      <c r="G118" s="200"/>
      <c r="H118" s="200"/>
      <c r="I118" s="304"/>
      <c r="J118" s="210"/>
      <c r="K118" s="210"/>
      <c r="L118" s="212"/>
      <c r="M118" s="200"/>
      <c r="N118" s="200"/>
    </row>
    <row r="119" spans="1:14" s="102" customFormat="1" ht="45" customHeight="1" x14ac:dyDescent="0.25">
      <c r="A119" s="302" t="s">
        <v>486</v>
      </c>
      <c r="B119" s="224" t="s">
        <v>751</v>
      </c>
      <c r="C119" s="539"/>
      <c r="D119" s="210"/>
      <c r="E119" s="200"/>
      <c r="F119" s="209">
        <v>0.3</v>
      </c>
      <c r="G119" s="210"/>
      <c r="H119" s="347">
        <f t="shared" si="12"/>
        <v>0</v>
      </c>
      <c r="I119" s="539"/>
      <c r="J119" s="210"/>
      <c r="K119" s="200"/>
      <c r="L119" s="209">
        <v>0.3</v>
      </c>
      <c r="M119" s="210"/>
      <c r="N119" s="347">
        <f t="shared" si="13"/>
        <v>0</v>
      </c>
    </row>
    <row r="120" spans="1:14" s="102" customFormat="1" ht="45" customHeight="1" x14ac:dyDescent="0.25">
      <c r="A120" s="308" t="s">
        <v>488</v>
      </c>
      <c r="B120" s="219" t="s">
        <v>785</v>
      </c>
      <c r="C120" s="304"/>
      <c r="D120" s="210"/>
      <c r="E120" s="210"/>
      <c r="F120" s="212"/>
      <c r="G120" s="200"/>
      <c r="H120" s="200"/>
      <c r="I120" s="304"/>
      <c r="J120" s="210"/>
      <c r="K120" s="210"/>
      <c r="L120" s="212"/>
      <c r="M120" s="200"/>
      <c r="N120" s="200"/>
    </row>
    <row r="121" spans="1:14" s="102" customFormat="1" ht="120" x14ac:dyDescent="0.25">
      <c r="A121" s="302" t="s">
        <v>489</v>
      </c>
      <c r="B121" s="224" t="s">
        <v>789</v>
      </c>
      <c r="C121" s="304"/>
      <c r="D121" s="210"/>
      <c r="E121" s="200"/>
      <c r="F121" s="209">
        <v>0.35</v>
      </c>
      <c r="G121" s="210"/>
      <c r="H121" s="347">
        <f t="shared" si="12"/>
        <v>0</v>
      </c>
      <c r="I121" s="304"/>
      <c r="J121" s="210"/>
      <c r="K121" s="200"/>
      <c r="L121" s="209">
        <v>0.35</v>
      </c>
      <c r="M121" s="210"/>
      <c r="N121" s="347">
        <f t="shared" si="13"/>
        <v>0</v>
      </c>
    </row>
    <row r="122" spans="1:14" s="102" customFormat="1" ht="45" customHeight="1" x14ac:dyDescent="0.25">
      <c r="A122" s="308" t="s">
        <v>490</v>
      </c>
      <c r="B122" s="219" t="s">
        <v>785</v>
      </c>
      <c r="C122" s="304"/>
      <c r="D122" s="210"/>
      <c r="E122" s="210"/>
      <c r="F122" s="212"/>
      <c r="G122" s="200"/>
      <c r="H122" s="200"/>
      <c r="I122" s="304"/>
      <c r="J122" s="210"/>
      <c r="K122" s="210"/>
      <c r="L122" s="212"/>
      <c r="M122" s="200"/>
      <c r="N122" s="200"/>
    </row>
    <row r="123" spans="1:14" s="102" customFormat="1" ht="30" customHeight="1" x14ac:dyDescent="0.25">
      <c r="A123" s="302" t="s">
        <v>491</v>
      </c>
      <c r="B123" s="224" t="s">
        <v>492</v>
      </c>
      <c r="C123" s="304"/>
      <c r="D123" s="210"/>
      <c r="E123" s="200"/>
      <c r="F123" s="209">
        <v>0.5</v>
      </c>
      <c r="G123" s="210"/>
      <c r="H123" s="347">
        <f t="shared" si="12"/>
        <v>0</v>
      </c>
      <c r="I123" s="304"/>
      <c r="J123" s="210"/>
      <c r="K123" s="200"/>
      <c r="L123" s="209">
        <v>0.5</v>
      </c>
      <c r="M123" s="210"/>
      <c r="N123" s="347">
        <f t="shared" si="13"/>
        <v>0</v>
      </c>
    </row>
    <row r="124" spans="1:14" s="102" customFormat="1" ht="45" customHeight="1" x14ac:dyDescent="0.25">
      <c r="A124" s="308" t="s">
        <v>493</v>
      </c>
      <c r="B124" s="219" t="s">
        <v>785</v>
      </c>
      <c r="C124" s="304"/>
      <c r="D124" s="210"/>
      <c r="E124" s="210"/>
      <c r="F124" s="212"/>
      <c r="G124" s="200"/>
      <c r="H124" s="200"/>
      <c r="I124" s="304"/>
      <c r="J124" s="210"/>
      <c r="K124" s="210"/>
      <c r="L124" s="212"/>
      <c r="M124" s="200"/>
      <c r="N124" s="200"/>
    </row>
    <row r="125" spans="1:14" s="451" customFormat="1" ht="30" customHeight="1" x14ac:dyDescent="0.25">
      <c r="A125" s="302" t="s">
        <v>494</v>
      </c>
      <c r="B125" s="208" t="s">
        <v>479</v>
      </c>
      <c r="C125" s="304"/>
      <c r="D125" s="417"/>
      <c r="E125" s="200"/>
      <c r="F125" s="209" t="s">
        <v>495</v>
      </c>
      <c r="G125" s="210"/>
      <c r="H125" s="347">
        <f t="shared" si="12"/>
        <v>0</v>
      </c>
      <c r="I125" s="304"/>
      <c r="J125" s="417"/>
      <c r="K125" s="200"/>
      <c r="L125" s="209" t="s">
        <v>495</v>
      </c>
      <c r="M125" s="210"/>
      <c r="N125" s="347">
        <f t="shared" si="13"/>
        <v>0</v>
      </c>
    </row>
    <row r="126" spans="1:14" s="451" customFormat="1" ht="75" customHeight="1" x14ac:dyDescent="0.25">
      <c r="A126" s="302" t="s">
        <v>496</v>
      </c>
      <c r="B126" s="225" t="s">
        <v>497</v>
      </c>
      <c r="C126" s="304"/>
      <c r="D126" s="210"/>
      <c r="E126" s="200"/>
      <c r="F126" s="209">
        <v>0.25</v>
      </c>
      <c r="G126" s="210"/>
      <c r="H126" s="347">
        <f t="shared" si="12"/>
        <v>0</v>
      </c>
      <c r="I126" s="304"/>
      <c r="J126" s="210"/>
      <c r="K126" s="200"/>
      <c r="L126" s="209">
        <v>0.25</v>
      </c>
      <c r="M126" s="210"/>
      <c r="N126" s="347">
        <f t="shared" si="13"/>
        <v>0</v>
      </c>
    </row>
    <row r="127" spans="1:14" s="451" customFormat="1" ht="60" customHeight="1" x14ac:dyDescent="0.25">
      <c r="A127" s="308" t="s">
        <v>498</v>
      </c>
      <c r="B127" s="219" t="s">
        <v>786</v>
      </c>
      <c r="C127" s="540"/>
      <c r="D127" s="304"/>
      <c r="E127" s="210"/>
      <c r="F127" s="212"/>
      <c r="G127" s="200"/>
      <c r="H127" s="200"/>
      <c r="I127" s="540"/>
      <c r="J127" s="304"/>
      <c r="K127" s="210"/>
      <c r="L127" s="212"/>
      <c r="M127" s="200"/>
      <c r="N127" s="200"/>
    </row>
    <row r="128" spans="1:14" ht="60" customHeight="1" x14ac:dyDescent="0.25">
      <c r="A128" s="449" t="s">
        <v>55</v>
      </c>
      <c r="B128" s="207" t="s">
        <v>788</v>
      </c>
      <c r="C128" s="449"/>
      <c r="D128" s="200"/>
      <c r="E128" s="200"/>
      <c r="F128" s="212"/>
      <c r="G128" s="200"/>
      <c r="H128" s="210"/>
      <c r="I128" s="449"/>
      <c r="J128" s="200"/>
      <c r="K128" s="200"/>
      <c r="L128" s="212"/>
      <c r="M128" s="200"/>
      <c r="N128" s="210"/>
    </row>
    <row r="129" spans="1:14" x14ac:dyDescent="0.25">
      <c r="A129" s="452"/>
    </row>
    <row r="130" spans="1:14" ht="105" customHeight="1" x14ac:dyDescent="0.25">
      <c r="A130" s="453" t="s">
        <v>239</v>
      </c>
      <c r="B130" s="207" t="s">
        <v>790</v>
      </c>
      <c r="C130" s="304"/>
      <c r="D130" s="449"/>
      <c r="E130" s="449"/>
      <c r="F130" s="449"/>
      <c r="G130" s="449"/>
      <c r="H130" s="449"/>
      <c r="I130" s="304"/>
      <c r="J130" s="449"/>
      <c r="K130" s="449"/>
      <c r="L130" s="449"/>
      <c r="M130" s="449"/>
      <c r="N130" s="449"/>
    </row>
    <row r="131" spans="1:14" ht="45" customHeight="1" x14ac:dyDescent="0.25">
      <c r="A131" s="453" t="s">
        <v>248</v>
      </c>
      <c r="B131" s="223" t="s">
        <v>499</v>
      </c>
      <c r="C131" s="304"/>
      <c r="D131" s="449"/>
      <c r="E131" s="449"/>
      <c r="F131" s="449"/>
      <c r="G131" s="449"/>
      <c r="H131" s="449"/>
      <c r="I131" s="304"/>
      <c r="J131" s="449"/>
      <c r="K131" s="449"/>
      <c r="L131" s="449"/>
      <c r="M131" s="449"/>
      <c r="N131" s="449"/>
    </row>
    <row r="132" spans="1:14" ht="30.75" customHeight="1" x14ac:dyDescent="0.25">
      <c r="A132" s="453" t="s">
        <v>281</v>
      </c>
      <c r="B132" s="223" t="s">
        <v>500</v>
      </c>
      <c r="C132" s="304"/>
      <c r="D132" s="449"/>
      <c r="E132" s="449"/>
      <c r="F132" s="449"/>
      <c r="G132" s="449"/>
      <c r="H132" s="449"/>
      <c r="I132" s="304"/>
      <c r="J132" s="449"/>
      <c r="K132" s="449"/>
      <c r="L132" s="449"/>
      <c r="M132" s="449"/>
      <c r="N132" s="449"/>
    </row>
    <row r="133" spans="1:14" ht="45" customHeight="1" x14ac:dyDescent="0.25">
      <c r="A133" s="453" t="s">
        <v>298</v>
      </c>
      <c r="B133" s="223" t="s">
        <v>791</v>
      </c>
      <c r="C133" s="304"/>
      <c r="D133" s="449"/>
      <c r="E133" s="449"/>
      <c r="F133" s="449"/>
      <c r="G133" s="449"/>
      <c r="H133" s="449"/>
      <c r="I133" s="304"/>
      <c r="J133" s="449"/>
      <c r="K133" s="449"/>
      <c r="L133" s="449"/>
      <c r="M133" s="449"/>
      <c r="N133" s="449"/>
    </row>
    <row r="134" spans="1:14" ht="60" customHeight="1" x14ac:dyDescent="0.25">
      <c r="A134" s="453" t="s">
        <v>652</v>
      </c>
      <c r="B134" s="223" t="s">
        <v>501</v>
      </c>
      <c r="C134" s="449"/>
      <c r="D134" s="449"/>
      <c r="E134" s="449"/>
      <c r="F134" s="449"/>
      <c r="G134" s="449"/>
      <c r="H134" s="449"/>
      <c r="I134" s="449"/>
      <c r="J134" s="449"/>
      <c r="K134" s="449"/>
      <c r="L134" s="449"/>
      <c r="M134" s="449"/>
      <c r="N134" s="449"/>
    </row>
    <row r="135" spans="1:14" x14ac:dyDescent="0.25">
      <c r="A135" s="311" t="s">
        <v>502</v>
      </c>
      <c r="B135" s="225" t="s">
        <v>503</v>
      </c>
      <c r="C135" s="304"/>
      <c r="D135" s="449"/>
      <c r="E135" s="449"/>
      <c r="F135" s="449"/>
      <c r="G135" s="304"/>
      <c r="H135" s="304"/>
      <c r="I135" s="304"/>
      <c r="J135" s="449"/>
      <c r="K135" s="449"/>
      <c r="L135" s="449"/>
      <c r="M135" s="304"/>
      <c r="N135" s="304"/>
    </row>
    <row r="136" spans="1:14" ht="30" x14ac:dyDescent="0.25">
      <c r="A136" s="311" t="s">
        <v>504</v>
      </c>
      <c r="B136" s="225" t="s">
        <v>505</v>
      </c>
      <c r="C136" s="304"/>
      <c r="D136" s="449"/>
      <c r="E136" s="449"/>
      <c r="F136" s="449"/>
      <c r="G136" s="304"/>
      <c r="H136" s="304"/>
      <c r="I136" s="304"/>
      <c r="J136" s="449"/>
      <c r="K136" s="449"/>
      <c r="L136" s="449"/>
      <c r="M136" s="304"/>
      <c r="N136" s="304"/>
    </row>
    <row r="137" spans="1:14" ht="76.5" customHeight="1" x14ac:dyDescent="0.25">
      <c r="A137" s="311" t="s">
        <v>506</v>
      </c>
      <c r="B137" s="225" t="s">
        <v>507</v>
      </c>
      <c r="C137" s="304"/>
      <c r="D137" s="449"/>
      <c r="E137" s="449"/>
      <c r="F137" s="449"/>
      <c r="G137" s="304"/>
      <c r="H137" s="304"/>
      <c r="I137" s="304"/>
      <c r="J137" s="449"/>
      <c r="K137" s="449"/>
      <c r="L137" s="449"/>
      <c r="M137" s="304"/>
      <c r="N137" s="304"/>
    </row>
    <row r="138" spans="1:14" ht="27.75" customHeight="1" x14ac:dyDescent="0.25">
      <c r="A138" s="311" t="s">
        <v>508</v>
      </c>
      <c r="B138" s="225" t="s">
        <v>509</v>
      </c>
      <c r="C138" s="304"/>
      <c r="D138" s="449"/>
      <c r="E138" s="449"/>
      <c r="F138" s="449"/>
      <c r="G138" s="304"/>
      <c r="H138" s="304"/>
      <c r="I138" s="304"/>
      <c r="J138" s="449"/>
      <c r="K138" s="449"/>
      <c r="L138" s="449"/>
      <c r="M138" s="304"/>
      <c r="N138" s="304"/>
    </row>
    <row r="139" spans="1:14" ht="48" customHeight="1" x14ac:dyDescent="0.25">
      <c r="A139" s="453" t="s">
        <v>510</v>
      </c>
      <c r="B139" s="223" t="s">
        <v>511</v>
      </c>
      <c r="C139" s="449"/>
      <c r="D139" s="449"/>
      <c r="E139" s="449"/>
      <c r="F139" s="449"/>
      <c r="G139" s="449"/>
      <c r="H139" s="449"/>
      <c r="I139" s="449"/>
      <c r="J139" s="449"/>
      <c r="K139" s="449"/>
      <c r="L139" s="449"/>
      <c r="M139" s="449"/>
      <c r="N139" s="449"/>
    </row>
    <row r="140" spans="1:14" x14ac:dyDescent="0.25">
      <c r="A140" s="311" t="s">
        <v>512</v>
      </c>
      <c r="B140" s="225" t="s">
        <v>513</v>
      </c>
      <c r="C140" s="304"/>
      <c r="D140" s="449"/>
      <c r="E140" s="449"/>
      <c r="F140" s="449"/>
      <c r="G140" s="304"/>
      <c r="H140" s="304"/>
      <c r="I140" s="304"/>
      <c r="J140" s="449"/>
      <c r="K140" s="449"/>
      <c r="L140" s="449"/>
      <c r="M140" s="304"/>
      <c r="N140" s="304"/>
    </row>
    <row r="141" spans="1:14" ht="29.25" customHeight="1" x14ac:dyDescent="0.25">
      <c r="A141" s="311" t="s">
        <v>514</v>
      </c>
      <c r="B141" s="225" t="s">
        <v>515</v>
      </c>
      <c r="C141" s="304"/>
      <c r="D141" s="449"/>
      <c r="E141" s="449"/>
      <c r="F141" s="449"/>
      <c r="G141" s="304"/>
      <c r="H141" s="304"/>
      <c r="I141" s="304"/>
      <c r="J141" s="449"/>
      <c r="K141" s="449"/>
      <c r="L141" s="449"/>
      <c r="M141" s="304"/>
      <c r="N141" s="304"/>
    </row>
    <row r="142" spans="1:14" ht="75" customHeight="1" x14ac:dyDescent="0.25">
      <c r="A142" s="311" t="s">
        <v>516</v>
      </c>
      <c r="B142" s="225" t="s">
        <v>517</v>
      </c>
      <c r="C142" s="304"/>
      <c r="D142" s="449"/>
      <c r="E142" s="449"/>
      <c r="F142" s="449"/>
      <c r="G142" s="304"/>
      <c r="H142" s="304"/>
      <c r="I142" s="304"/>
      <c r="J142" s="449"/>
      <c r="K142" s="449"/>
      <c r="L142" s="449"/>
      <c r="M142" s="304"/>
      <c r="N142" s="304"/>
    </row>
    <row r="143" spans="1:14" s="454" customFormat="1" ht="30" x14ac:dyDescent="0.25">
      <c r="A143" s="311" t="s">
        <v>518</v>
      </c>
      <c r="B143" s="225" t="s">
        <v>519</v>
      </c>
      <c r="C143" s="304"/>
      <c r="D143" s="449"/>
      <c r="E143" s="449"/>
      <c r="F143" s="449"/>
      <c r="G143" s="304"/>
      <c r="H143" s="304"/>
      <c r="I143" s="304"/>
      <c r="J143" s="449"/>
      <c r="K143" s="449"/>
      <c r="L143" s="449"/>
      <c r="M143" s="304"/>
      <c r="N143" s="304"/>
    </row>
    <row r="144" spans="1:14" ht="30" x14ac:dyDescent="0.25">
      <c r="A144" s="310" t="s">
        <v>520</v>
      </c>
      <c r="B144" s="223" t="s">
        <v>522</v>
      </c>
      <c r="C144" s="449"/>
      <c r="D144" s="449"/>
      <c r="E144" s="449"/>
      <c r="F144" s="449"/>
      <c r="G144" s="449"/>
      <c r="H144" s="449"/>
      <c r="I144" s="449"/>
      <c r="J144" s="449"/>
      <c r="K144" s="449"/>
      <c r="L144" s="449"/>
      <c r="M144" s="449"/>
      <c r="N144" s="449"/>
    </row>
    <row r="145" spans="1:19" ht="30" x14ac:dyDescent="0.25">
      <c r="A145" s="311" t="s">
        <v>707</v>
      </c>
      <c r="B145" s="226" t="s">
        <v>794</v>
      </c>
      <c r="C145" s="304"/>
      <c r="D145" s="449"/>
      <c r="E145" s="449"/>
      <c r="F145" s="449"/>
      <c r="G145" s="304"/>
      <c r="H145" s="304"/>
      <c r="I145" s="304"/>
      <c r="J145" s="449"/>
      <c r="K145" s="449"/>
      <c r="L145" s="449"/>
      <c r="M145" s="304"/>
      <c r="N145" s="304"/>
    </row>
    <row r="146" spans="1:19" ht="45" x14ac:dyDescent="0.25">
      <c r="A146" s="311" t="s">
        <v>708</v>
      </c>
      <c r="B146" s="226" t="s">
        <v>795</v>
      </c>
      <c r="C146" s="304"/>
      <c r="D146" s="449"/>
      <c r="E146" s="449"/>
      <c r="F146" s="449"/>
      <c r="G146" s="304"/>
      <c r="H146" s="304"/>
      <c r="I146" s="304"/>
      <c r="J146" s="449"/>
      <c r="K146" s="449"/>
      <c r="L146" s="449"/>
      <c r="M146" s="304"/>
      <c r="N146" s="304"/>
    </row>
    <row r="147" spans="1:19" ht="105" x14ac:dyDescent="0.25">
      <c r="A147" s="311" t="s">
        <v>709</v>
      </c>
      <c r="B147" s="226" t="s">
        <v>792</v>
      </c>
      <c r="C147" s="304"/>
      <c r="D147" s="304"/>
      <c r="E147" s="304"/>
      <c r="F147" s="449"/>
      <c r="G147" s="304"/>
      <c r="H147" s="304"/>
      <c r="I147" s="304"/>
      <c r="J147" s="304"/>
      <c r="K147" s="304"/>
      <c r="L147" s="449"/>
      <c r="M147" s="304"/>
      <c r="N147" s="304"/>
    </row>
    <row r="148" spans="1:19" ht="30" x14ac:dyDescent="0.25">
      <c r="A148" s="311" t="s">
        <v>710</v>
      </c>
      <c r="B148" s="226" t="s">
        <v>793</v>
      </c>
      <c r="C148" s="304"/>
      <c r="D148" s="449"/>
      <c r="E148" s="449"/>
      <c r="F148" s="449"/>
      <c r="G148" s="304"/>
      <c r="H148" s="304"/>
      <c r="I148" s="304"/>
      <c r="J148" s="449"/>
      <c r="K148" s="449"/>
      <c r="L148" s="449"/>
      <c r="M148" s="304"/>
      <c r="N148" s="304"/>
    </row>
    <row r="149" spans="1:19" ht="45" x14ac:dyDescent="0.25">
      <c r="A149" s="311" t="s">
        <v>711</v>
      </c>
      <c r="B149" s="226" t="s">
        <v>796</v>
      </c>
      <c r="C149" s="304"/>
      <c r="D149" s="449"/>
      <c r="E149" s="449"/>
      <c r="F149" s="449"/>
      <c r="G149" s="304"/>
      <c r="H149" s="304"/>
      <c r="I149" s="304"/>
      <c r="J149" s="449"/>
      <c r="K149" s="449"/>
      <c r="L149" s="449"/>
      <c r="M149" s="304"/>
      <c r="N149" s="304"/>
    </row>
    <row r="150" spans="1:19" x14ac:dyDescent="0.25">
      <c r="A150" s="311" t="s">
        <v>712</v>
      </c>
      <c r="B150" s="226" t="s">
        <v>797</v>
      </c>
      <c r="C150" s="304"/>
      <c r="D150" s="449"/>
      <c r="E150" s="449"/>
      <c r="F150" s="449"/>
      <c r="G150" s="304"/>
      <c r="H150" s="304"/>
      <c r="I150" s="304"/>
      <c r="J150" s="449"/>
      <c r="K150" s="449"/>
      <c r="L150" s="449"/>
      <c r="M150" s="304"/>
      <c r="N150" s="304"/>
    </row>
    <row r="151" spans="1:19" ht="45" x14ac:dyDescent="0.25">
      <c r="A151" s="311" t="s">
        <v>523</v>
      </c>
      <c r="B151" s="281" t="s">
        <v>798</v>
      </c>
      <c r="C151" s="304"/>
      <c r="D151" s="449"/>
      <c r="E151" s="449"/>
      <c r="F151" s="449"/>
      <c r="G151" s="452"/>
      <c r="H151" s="304"/>
      <c r="I151" s="304"/>
      <c r="J151" s="449"/>
      <c r="K151" s="449"/>
      <c r="L151" s="449"/>
      <c r="M151" s="452"/>
      <c r="N151" s="304"/>
    </row>
    <row r="152" spans="1:19" x14ac:dyDescent="0.25">
      <c r="A152" s="311" t="s">
        <v>713</v>
      </c>
      <c r="B152" s="226" t="s">
        <v>799</v>
      </c>
      <c r="C152" s="304"/>
      <c r="D152" s="449"/>
      <c r="E152" s="449"/>
      <c r="F152" s="449"/>
      <c r="G152" s="304"/>
      <c r="H152" s="304"/>
      <c r="I152" s="304"/>
      <c r="J152" s="449"/>
      <c r="K152" s="449"/>
      <c r="L152" s="449"/>
      <c r="M152" s="304"/>
      <c r="N152" s="304"/>
    </row>
    <row r="153" spans="1:19" ht="60" x14ac:dyDescent="0.25">
      <c r="A153" s="311" t="s">
        <v>714</v>
      </c>
      <c r="B153" s="226" t="s">
        <v>800</v>
      </c>
      <c r="C153" s="304"/>
      <c r="D153" s="449"/>
      <c r="E153" s="449"/>
      <c r="F153" s="449"/>
      <c r="G153" s="304"/>
      <c r="H153" s="304"/>
      <c r="I153" s="304"/>
      <c r="J153" s="449"/>
      <c r="K153" s="449"/>
      <c r="L153" s="449"/>
      <c r="M153" s="304"/>
      <c r="N153" s="304"/>
    </row>
    <row r="154" spans="1:19" ht="79.5" customHeight="1" x14ac:dyDescent="0.25">
      <c r="A154" s="310" t="s">
        <v>521</v>
      </c>
      <c r="B154" s="207" t="s">
        <v>524</v>
      </c>
      <c r="C154" s="304"/>
      <c r="D154" s="449"/>
      <c r="E154" s="449"/>
      <c r="F154" s="449"/>
      <c r="G154" s="304"/>
      <c r="H154" s="304"/>
      <c r="I154" s="304"/>
      <c r="J154" s="449"/>
      <c r="K154" s="449"/>
      <c r="L154" s="449"/>
      <c r="M154" s="304"/>
      <c r="N154" s="304"/>
      <c r="O154" s="102"/>
      <c r="P154" s="102"/>
      <c r="Q154" s="102"/>
      <c r="R154" s="102"/>
      <c r="S154" s="102"/>
    </row>
    <row r="155" spans="1:19" ht="135" customHeight="1" x14ac:dyDescent="0.25">
      <c r="A155" s="310" t="s">
        <v>525</v>
      </c>
      <c r="B155" s="207" t="s">
        <v>801</v>
      </c>
      <c r="C155" s="449"/>
      <c r="D155" s="449"/>
      <c r="E155" s="449"/>
      <c r="F155" s="449"/>
      <c r="G155" s="449"/>
      <c r="H155" s="449"/>
      <c r="I155" s="449"/>
      <c r="J155" s="449"/>
      <c r="K155" s="449"/>
      <c r="L155" s="449"/>
      <c r="M155" s="449"/>
      <c r="N155" s="449"/>
      <c r="O155" s="102"/>
      <c r="P155" s="102"/>
      <c r="Q155" s="102"/>
      <c r="R155" s="102"/>
      <c r="S155" s="102"/>
    </row>
    <row r="156" spans="1:19" ht="60" x14ac:dyDescent="0.25">
      <c r="A156" s="312" t="s">
        <v>526</v>
      </c>
      <c r="B156" s="226" t="s">
        <v>802</v>
      </c>
      <c r="C156" s="304"/>
      <c r="D156" s="449"/>
      <c r="E156" s="302"/>
      <c r="F156" s="449"/>
      <c r="G156" s="449"/>
      <c r="H156" s="449"/>
      <c r="I156" s="304"/>
      <c r="J156" s="449"/>
      <c r="K156" s="302"/>
      <c r="L156" s="449"/>
      <c r="M156" s="449"/>
      <c r="N156" s="449"/>
      <c r="O156" s="102"/>
      <c r="P156" s="102"/>
      <c r="Q156" s="102"/>
      <c r="R156" s="102"/>
      <c r="S156" s="102"/>
    </row>
    <row r="157" spans="1:19" ht="60" x14ac:dyDescent="0.25">
      <c r="A157" s="312" t="s">
        <v>527</v>
      </c>
      <c r="B157" s="226" t="s">
        <v>803</v>
      </c>
      <c r="C157" s="304"/>
      <c r="D157" s="449"/>
      <c r="E157" s="302"/>
      <c r="F157" s="449"/>
      <c r="G157" s="449"/>
      <c r="H157" s="449"/>
      <c r="I157" s="304"/>
      <c r="J157" s="449"/>
      <c r="K157" s="302"/>
      <c r="L157" s="449"/>
      <c r="M157" s="449"/>
      <c r="N157" s="449"/>
    </row>
    <row r="158" spans="1:19" ht="30" customHeight="1" x14ac:dyDescent="0.25">
      <c r="A158" s="312" t="s">
        <v>528</v>
      </c>
      <c r="B158" s="226" t="s">
        <v>804</v>
      </c>
      <c r="C158" s="304"/>
      <c r="D158" s="449"/>
      <c r="E158" s="302"/>
      <c r="F158" s="449"/>
      <c r="G158" s="449"/>
      <c r="H158" s="449"/>
      <c r="I158" s="304"/>
      <c r="J158" s="449"/>
      <c r="K158" s="302"/>
      <c r="L158" s="449"/>
      <c r="M158" s="449"/>
      <c r="N158" s="449"/>
    </row>
    <row r="159" spans="1:19" ht="30" customHeight="1" x14ac:dyDescent="0.25">
      <c r="A159" s="312" t="s">
        <v>529</v>
      </c>
      <c r="B159" s="226" t="s">
        <v>805</v>
      </c>
      <c r="C159" s="304"/>
      <c r="D159" s="449"/>
      <c r="E159" s="302"/>
      <c r="F159" s="449"/>
      <c r="G159" s="449"/>
      <c r="H159" s="449"/>
      <c r="I159" s="304"/>
      <c r="J159" s="449"/>
      <c r="K159" s="302"/>
      <c r="L159" s="449"/>
      <c r="M159" s="449"/>
      <c r="N159" s="449"/>
    </row>
    <row r="160" spans="1:19" ht="30" customHeight="1" x14ac:dyDescent="0.25">
      <c r="A160" s="312" t="s">
        <v>530</v>
      </c>
      <c r="B160" s="226" t="s">
        <v>806</v>
      </c>
      <c r="C160" s="304"/>
      <c r="D160" s="449"/>
      <c r="E160" s="449"/>
      <c r="F160" s="449"/>
      <c r="G160" s="449"/>
      <c r="H160" s="449"/>
      <c r="I160" s="304"/>
      <c r="J160" s="449"/>
      <c r="K160" s="449"/>
      <c r="L160" s="449"/>
      <c r="M160" s="449"/>
      <c r="N160" s="449"/>
    </row>
    <row r="162" spans="1:2" x14ac:dyDescent="0.25">
      <c r="A162" s="101"/>
      <c r="B162" s="102"/>
    </row>
    <row r="163" spans="1:2" x14ac:dyDescent="0.25">
      <c r="A163" s="442" t="s">
        <v>133</v>
      </c>
      <c r="B163" s="442"/>
    </row>
    <row r="164" spans="1:2" x14ac:dyDescent="0.25">
      <c r="A164" s="442"/>
      <c r="B164" s="442"/>
    </row>
    <row r="165" spans="1:2" x14ac:dyDescent="0.25">
      <c r="A165" s="443" t="s">
        <v>770</v>
      </c>
      <c r="B165" s="442"/>
    </row>
    <row r="166" spans="1:2" x14ac:dyDescent="0.25">
      <c r="A166" s="443" t="s">
        <v>134</v>
      </c>
      <c r="B166" s="442"/>
    </row>
    <row r="167" spans="1:2" x14ac:dyDescent="0.25">
      <c r="A167" s="443" t="s">
        <v>135</v>
      </c>
      <c r="B167" s="442"/>
    </row>
    <row r="168" spans="1:2" x14ac:dyDescent="0.25">
      <c r="A168" s="443" t="s">
        <v>134</v>
      </c>
      <c r="B168" s="442"/>
    </row>
    <row r="169" spans="1:2" x14ac:dyDescent="0.25">
      <c r="A169" s="443" t="s">
        <v>771</v>
      </c>
      <c r="B169" s="442"/>
    </row>
    <row r="170" spans="1:2" x14ac:dyDescent="0.25">
      <c r="A170" s="443" t="s">
        <v>134</v>
      </c>
      <c r="B170" s="442"/>
    </row>
    <row r="171" spans="1:2" x14ac:dyDescent="0.25">
      <c r="A171" s="443" t="s">
        <v>807</v>
      </c>
      <c r="B171" s="442"/>
    </row>
  </sheetData>
  <mergeCells count="4">
    <mergeCell ref="A6:N6"/>
    <mergeCell ref="A7:N7"/>
    <mergeCell ref="C11:H11"/>
    <mergeCell ref="I11:N11"/>
  </mergeCells>
  <pageMargins left="0.70866141732283472" right="0.70866141732283472" top="0" bottom="0" header="0.31496062992125984" footer="0.31496062992125984"/>
  <pageSetup scale="3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489F3-0387-4C4A-855B-B274B9F08691}">
  <sheetPr>
    <pageSetUpPr fitToPage="1"/>
  </sheetPr>
  <dimension ref="A2:X109"/>
  <sheetViews>
    <sheetView showGridLines="0" view="pageBreakPreview" topLeftCell="A13" zoomScaleNormal="40" zoomScaleSheetLayoutView="100" workbookViewId="0">
      <selection activeCell="D18" sqref="D18"/>
    </sheetView>
  </sheetViews>
  <sheetFormatPr defaultColWidth="8.85546875" defaultRowHeight="15" x14ac:dyDescent="0.25"/>
  <cols>
    <col min="1" max="1" width="13.7109375" style="455" customWidth="1"/>
    <col min="2" max="2" width="48.28515625" style="455" customWidth="1"/>
    <col min="3" max="3" width="13.85546875" style="455" customWidth="1"/>
    <col min="4" max="4" width="12.5703125" style="455" customWidth="1"/>
    <col min="5" max="5" width="14.140625" style="455" customWidth="1"/>
    <col min="6" max="6" width="11.85546875" style="455" customWidth="1"/>
    <col min="7" max="7" width="12" style="455" customWidth="1"/>
    <col min="8" max="8" width="13.5703125" style="455" customWidth="1"/>
    <col min="9" max="9" width="12.85546875" style="455" customWidth="1"/>
    <col min="10" max="10" width="14.28515625" style="455" customWidth="1"/>
    <col min="11" max="11" width="13" style="455" customWidth="1"/>
    <col min="12" max="12" width="13.85546875" style="455" customWidth="1"/>
    <col min="13" max="13" width="12.85546875" style="455" customWidth="1"/>
    <col min="14" max="14" width="13.7109375" style="455" customWidth="1"/>
    <col min="15" max="15" width="13" style="455" customWidth="1"/>
    <col min="16" max="16" width="13.85546875" style="455" customWidth="1"/>
    <col min="17" max="17" width="12.28515625" style="455" customWidth="1"/>
    <col min="18" max="18" width="13.28515625" style="455" customWidth="1"/>
    <col min="19" max="19" width="13.7109375" style="455" customWidth="1"/>
    <col min="20" max="20" width="12.7109375" style="455" customWidth="1"/>
    <col min="21" max="21" width="14.42578125" style="455" customWidth="1"/>
    <col min="22" max="22" width="11.7109375" style="455" customWidth="1"/>
    <col min="23" max="23" width="14.140625" style="455" customWidth="1"/>
    <col min="24" max="24" width="12.42578125" style="455" customWidth="1"/>
    <col min="25" max="25" width="39.42578125" style="455" customWidth="1"/>
    <col min="26" max="26" width="39.7109375" style="455" customWidth="1"/>
    <col min="27" max="27" width="41.5703125" style="455" customWidth="1"/>
    <col min="28" max="28" width="37.28515625" style="455" customWidth="1"/>
    <col min="29" max="29" width="41.140625" style="455" customWidth="1"/>
    <col min="30" max="30" width="37.85546875" style="455" customWidth="1"/>
    <col min="31" max="31" width="30" style="455" customWidth="1"/>
    <col min="32" max="32" width="39.85546875" style="455" customWidth="1"/>
    <col min="33" max="33" width="21.85546875" style="455" customWidth="1"/>
    <col min="34" max="34" width="28" style="455" customWidth="1"/>
    <col min="35" max="35" width="42.5703125" style="455" customWidth="1"/>
    <col min="36" max="255" width="8.85546875" style="455"/>
    <col min="256" max="256" width="9.5703125" style="455" bestFit="1" customWidth="1"/>
    <col min="257" max="257" width="48.28515625" style="455" customWidth="1"/>
    <col min="258" max="258" width="14.140625" style="455" customWidth="1"/>
    <col min="259" max="260" width="14.28515625" style="455" customWidth="1"/>
    <col min="261" max="262" width="13.28515625" style="455" customWidth="1"/>
    <col min="263" max="263" width="14.5703125" style="455" customWidth="1"/>
    <col min="264" max="264" width="13.28515625" style="455" customWidth="1"/>
    <col min="265" max="265" width="15.140625" style="455" customWidth="1"/>
    <col min="266" max="266" width="13.5703125" style="455" customWidth="1"/>
    <col min="267" max="267" width="23.5703125" style="455" customWidth="1"/>
    <col min="268" max="268" width="25.42578125" style="455" customWidth="1"/>
    <col min="269" max="269" width="19.85546875" style="455" customWidth="1"/>
    <col min="270" max="270" width="23" style="455" customWidth="1"/>
    <col min="271" max="271" width="19" style="455" customWidth="1"/>
    <col min="272" max="272" width="18" style="455" customWidth="1"/>
    <col min="273" max="273" width="18.42578125" style="455" customWidth="1"/>
    <col min="274" max="274" width="18.5703125" style="455" customWidth="1"/>
    <col min="275" max="275" width="21.5703125" style="455" customWidth="1"/>
    <col min="276" max="276" width="22.7109375" style="455" customWidth="1"/>
    <col min="277" max="277" width="22.28515625" style="455" customWidth="1"/>
    <col min="278" max="278" width="23.42578125" style="455" customWidth="1"/>
    <col min="279" max="279" width="23.5703125" style="455" customWidth="1"/>
    <col min="280" max="280" width="35.140625" style="455" customWidth="1"/>
    <col min="281" max="281" width="39.42578125" style="455" customWidth="1"/>
    <col min="282" max="282" width="39.7109375" style="455" customWidth="1"/>
    <col min="283" max="283" width="41.5703125" style="455" customWidth="1"/>
    <col min="284" max="284" width="37.28515625" style="455" customWidth="1"/>
    <col min="285" max="285" width="41.140625" style="455" customWidth="1"/>
    <col min="286" max="286" width="37.85546875" style="455" customWidth="1"/>
    <col min="287" max="287" width="30" style="455" customWidth="1"/>
    <col min="288" max="288" width="39.85546875" style="455" customWidth="1"/>
    <col min="289" max="289" width="21.85546875" style="455" customWidth="1"/>
    <col min="290" max="290" width="28" style="455" customWidth="1"/>
    <col min="291" max="291" width="42.5703125" style="455" customWidth="1"/>
    <col min="292" max="511" width="8.85546875" style="455"/>
    <col min="512" max="512" width="9.5703125" style="455" bestFit="1" customWidth="1"/>
    <col min="513" max="513" width="48.28515625" style="455" customWidth="1"/>
    <col min="514" max="514" width="14.140625" style="455" customWidth="1"/>
    <col min="515" max="516" width="14.28515625" style="455" customWidth="1"/>
    <col min="517" max="518" width="13.28515625" style="455" customWidth="1"/>
    <col min="519" max="519" width="14.5703125" style="455" customWidth="1"/>
    <col min="520" max="520" width="13.28515625" style="455" customWidth="1"/>
    <col min="521" max="521" width="15.140625" style="455" customWidth="1"/>
    <col min="522" max="522" width="13.5703125" style="455" customWidth="1"/>
    <col min="523" max="523" width="23.5703125" style="455" customWidth="1"/>
    <col min="524" max="524" width="25.42578125" style="455" customWidth="1"/>
    <col min="525" max="525" width="19.85546875" style="455" customWidth="1"/>
    <col min="526" max="526" width="23" style="455" customWidth="1"/>
    <col min="527" max="527" width="19" style="455" customWidth="1"/>
    <col min="528" max="528" width="18" style="455" customWidth="1"/>
    <col min="529" max="529" width="18.42578125" style="455" customWidth="1"/>
    <col min="530" max="530" width="18.5703125" style="455" customWidth="1"/>
    <col min="531" max="531" width="21.5703125" style="455" customWidth="1"/>
    <col min="532" max="532" width="22.7109375" style="455" customWidth="1"/>
    <col min="533" max="533" width="22.28515625" style="455" customWidth="1"/>
    <col min="534" max="534" width="23.42578125" style="455" customWidth="1"/>
    <col min="535" max="535" width="23.5703125" style="455" customWidth="1"/>
    <col min="536" max="536" width="35.140625" style="455" customWidth="1"/>
    <col min="537" max="537" width="39.42578125" style="455" customWidth="1"/>
    <col min="538" max="538" width="39.7109375" style="455" customWidth="1"/>
    <col min="539" max="539" width="41.5703125" style="455" customWidth="1"/>
    <col min="540" max="540" width="37.28515625" style="455" customWidth="1"/>
    <col min="541" max="541" width="41.140625" style="455" customWidth="1"/>
    <col min="542" max="542" width="37.85546875" style="455" customWidth="1"/>
    <col min="543" max="543" width="30" style="455" customWidth="1"/>
    <col min="544" max="544" width="39.85546875" style="455" customWidth="1"/>
    <col min="545" max="545" width="21.85546875" style="455" customWidth="1"/>
    <col min="546" max="546" width="28" style="455" customWidth="1"/>
    <col min="547" max="547" width="42.5703125" style="455" customWidth="1"/>
    <col min="548" max="767" width="8.85546875" style="455"/>
    <col min="768" max="768" width="9.5703125" style="455" bestFit="1" customWidth="1"/>
    <col min="769" max="769" width="48.28515625" style="455" customWidth="1"/>
    <col min="770" max="770" width="14.140625" style="455" customWidth="1"/>
    <col min="771" max="772" width="14.28515625" style="455" customWidth="1"/>
    <col min="773" max="774" width="13.28515625" style="455" customWidth="1"/>
    <col min="775" max="775" width="14.5703125" style="455" customWidth="1"/>
    <col min="776" max="776" width="13.28515625" style="455" customWidth="1"/>
    <col min="777" max="777" width="15.140625" style="455" customWidth="1"/>
    <col min="778" max="778" width="13.5703125" style="455" customWidth="1"/>
    <col min="779" max="779" width="23.5703125" style="455" customWidth="1"/>
    <col min="780" max="780" width="25.42578125" style="455" customWidth="1"/>
    <col min="781" max="781" width="19.85546875" style="455" customWidth="1"/>
    <col min="782" max="782" width="23" style="455" customWidth="1"/>
    <col min="783" max="783" width="19" style="455" customWidth="1"/>
    <col min="784" max="784" width="18" style="455" customWidth="1"/>
    <col min="785" max="785" width="18.42578125" style="455" customWidth="1"/>
    <col min="786" max="786" width="18.5703125" style="455" customWidth="1"/>
    <col min="787" max="787" width="21.5703125" style="455" customWidth="1"/>
    <col min="788" max="788" width="22.7109375" style="455" customWidth="1"/>
    <col min="789" max="789" width="22.28515625" style="455" customWidth="1"/>
    <col min="790" max="790" width="23.42578125" style="455" customWidth="1"/>
    <col min="791" max="791" width="23.5703125" style="455" customWidth="1"/>
    <col min="792" max="792" width="35.140625" style="455" customWidth="1"/>
    <col min="793" max="793" width="39.42578125" style="455" customWidth="1"/>
    <col min="794" max="794" width="39.7109375" style="455" customWidth="1"/>
    <col min="795" max="795" width="41.5703125" style="455" customWidth="1"/>
    <col min="796" max="796" width="37.28515625" style="455" customWidth="1"/>
    <col min="797" max="797" width="41.140625" style="455" customWidth="1"/>
    <col min="798" max="798" width="37.85546875" style="455" customWidth="1"/>
    <col min="799" max="799" width="30" style="455" customWidth="1"/>
    <col min="800" max="800" width="39.85546875" style="455" customWidth="1"/>
    <col min="801" max="801" width="21.85546875" style="455" customWidth="1"/>
    <col min="802" max="802" width="28" style="455" customWidth="1"/>
    <col min="803" max="803" width="42.5703125" style="455" customWidth="1"/>
    <col min="804" max="1023" width="8.85546875" style="455"/>
    <col min="1024" max="1024" width="9.5703125" style="455" bestFit="1" customWidth="1"/>
    <col min="1025" max="1025" width="48.28515625" style="455" customWidth="1"/>
    <col min="1026" max="1026" width="14.140625" style="455" customWidth="1"/>
    <col min="1027" max="1028" width="14.28515625" style="455" customWidth="1"/>
    <col min="1029" max="1030" width="13.28515625" style="455" customWidth="1"/>
    <col min="1031" max="1031" width="14.5703125" style="455" customWidth="1"/>
    <col min="1032" max="1032" width="13.28515625" style="455" customWidth="1"/>
    <col min="1033" max="1033" width="15.140625" style="455" customWidth="1"/>
    <col min="1034" max="1034" width="13.5703125" style="455" customWidth="1"/>
    <col min="1035" max="1035" width="23.5703125" style="455" customWidth="1"/>
    <col min="1036" max="1036" width="25.42578125" style="455" customWidth="1"/>
    <col min="1037" max="1037" width="19.85546875" style="455" customWidth="1"/>
    <col min="1038" max="1038" width="23" style="455" customWidth="1"/>
    <col min="1039" max="1039" width="19" style="455" customWidth="1"/>
    <col min="1040" max="1040" width="18" style="455" customWidth="1"/>
    <col min="1041" max="1041" width="18.42578125" style="455" customWidth="1"/>
    <col min="1042" max="1042" width="18.5703125" style="455" customWidth="1"/>
    <col min="1043" max="1043" width="21.5703125" style="455" customWidth="1"/>
    <col min="1044" max="1044" width="22.7109375" style="455" customWidth="1"/>
    <col min="1045" max="1045" width="22.28515625" style="455" customWidth="1"/>
    <col min="1046" max="1046" width="23.42578125" style="455" customWidth="1"/>
    <col min="1047" max="1047" width="23.5703125" style="455" customWidth="1"/>
    <col min="1048" max="1048" width="35.140625" style="455" customWidth="1"/>
    <col min="1049" max="1049" width="39.42578125" style="455" customWidth="1"/>
    <col min="1050" max="1050" width="39.7109375" style="455" customWidth="1"/>
    <col min="1051" max="1051" width="41.5703125" style="455" customWidth="1"/>
    <col min="1052" max="1052" width="37.28515625" style="455" customWidth="1"/>
    <col min="1053" max="1053" width="41.140625" style="455" customWidth="1"/>
    <col min="1054" max="1054" width="37.85546875" style="455" customWidth="1"/>
    <col min="1055" max="1055" width="30" style="455" customWidth="1"/>
    <col min="1056" max="1056" width="39.85546875" style="455" customWidth="1"/>
    <col min="1057" max="1057" width="21.85546875" style="455" customWidth="1"/>
    <col min="1058" max="1058" width="28" style="455" customWidth="1"/>
    <col min="1059" max="1059" width="42.5703125" style="455" customWidth="1"/>
    <col min="1060" max="1279" width="8.85546875" style="455"/>
    <col min="1280" max="1280" width="9.5703125" style="455" bestFit="1" customWidth="1"/>
    <col min="1281" max="1281" width="48.28515625" style="455" customWidth="1"/>
    <col min="1282" max="1282" width="14.140625" style="455" customWidth="1"/>
    <col min="1283" max="1284" width="14.28515625" style="455" customWidth="1"/>
    <col min="1285" max="1286" width="13.28515625" style="455" customWidth="1"/>
    <col min="1287" max="1287" width="14.5703125" style="455" customWidth="1"/>
    <col min="1288" max="1288" width="13.28515625" style="455" customWidth="1"/>
    <col min="1289" max="1289" width="15.140625" style="455" customWidth="1"/>
    <col min="1290" max="1290" width="13.5703125" style="455" customWidth="1"/>
    <col min="1291" max="1291" width="23.5703125" style="455" customWidth="1"/>
    <col min="1292" max="1292" width="25.42578125" style="455" customWidth="1"/>
    <col min="1293" max="1293" width="19.85546875" style="455" customWidth="1"/>
    <col min="1294" max="1294" width="23" style="455" customWidth="1"/>
    <col min="1295" max="1295" width="19" style="455" customWidth="1"/>
    <col min="1296" max="1296" width="18" style="455" customWidth="1"/>
    <col min="1297" max="1297" width="18.42578125" style="455" customWidth="1"/>
    <col min="1298" max="1298" width="18.5703125" style="455" customWidth="1"/>
    <col min="1299" max="1299" width="21.5703125" style="455" customWidth="1"/>
    <col min="1300" max="1300" width="22.7109375" style="455" customWidth="1"/>
    <col min="1301" max="1301" width="22.28515625" style="455" customWidth="1"/>
    <col min="1302" max="1302" width="23.42578125" style="455" customWidth="1"/>
    <col min="1303" max="1303" width="23.5703125" style="455" customWidth="1"/>
    <col min="1304" max="1304" width="35.140625" style="455" customWidth="1"/>
    <col min="1305" max="1305" width="39.42578125" style="455" customWidth="1"/>
    <col min="1306" max="1306" width="39.7109375" style="455" customWidth="1"/>
    <col min="1307" max="1307" width="41.5703125" style="455" customWidth="1"/>
    <col min="1308" max="1308" width="37.28515625" style="455" customWidth="1"/>
    <col min="1309" max="1309" width="41.140625" style="455" customWidth="1"/>
    <col min="1310" max="1310" width="37.85546875" style="455" customWidth="1"/>
    <col min="1311" max="1311" width="30" style="455" customWidth="1"/>
    <col min="1312" max="1312" width="39.85546875" style="455" customWidth="1"/>
    <col min="1313" max="1313" width="21.85546875" style="455" customWidth="1"/>
    <col min="1314" max="1314" width="28" style="455" customWidth="1"/>
    <col min="1315" max="1315" width="42.5703125" style="455" customWidth="1"/>
    <col min="1316" max="1535" width="8.85546875" style="455"/>
    <col min="1536" max="1536" width="9.5703125" style="455" bestFit="1" customWidth="1"/>
    <col min="1537" max="1537" width="48.28515625" style="455" customWidth="1"/>
    <col min="1538" max="1538" width="14.140625" style="455" customWidth="1"/>
    <col min="1539" max="1540" width="14.28515625" style="455" customWidth="1"/>
    <col min="1541" max="1542" width="13.28515625" style="455" customWidth="1"/>
    <col min="1543" max="1543" width="14.5703125" style="455" customWidth="1"/>
    <col min="1544" max="1544" width="13.28515625" style="455" customWidth="1"/>
    <col min="1545" max="1545" width="15.140625" style="455" customWidth="1"/>
    <col min="1546" max="1546" width="13.5703125" style="455" customWidth="1"/>
    <col min="1547" max="1547" width="23.5703125" style="455" customWidth="1"/>
    <col min="1548" max="1548" width="25.42578125" style="455" customWidth="1"/>
    <col min="1549" max="1549" width="19.85546875" style="455" customWidth="1"/>
    <col min="1550" max="1550" width="23" style="455" customWidth="1"/>
    <col min="1551" max="1551" width="19" style="455" customWidth="1"/>
    <col min="1552" max="1552" width="18" style="455" customWidth="1"/>
    <col min="1553" max="1553" width="18.42578125" style="455" customWidth="1"/>
    <col min="1554" max="1554" width="18.5703125" style="455" customWidth="1"/>
    <col min="1555" max="1555" width="21.5703125" style="455" customWidth="1"/>
    <col min="1556" max="1556" width="22.7109375" style="455" customWidth="1"/>
    <col min="1557" max="1557" width="22.28515625" style="455" customWidth="1"/>
    <col min="1558" max="1558" width="23.42578125" style="455" customWidth="1"/>
    <col min="1559" max="1559" width="23.5703125" style="455" customWidth="1"/>
    <col min="1560" max="1560" width="35.140625" style="455" customWidth="1"/>
    <col min="1561" max="1561" width="39.42578125" style="455" customWidth="1"/>
    <col min="1562" max="1562" width="39.7109375" style="455" customWidth="1"/>
    <col min="1563" max="1563" width="41.5703125" style="455" customWidth="1"/>
    <col min="1564" max="1564" width="37.28515625" style="455" customWidth="1"/>
    <col min="1565" max="1565" width="41.140625" style="455" customWidth="1"/>
    <col min="1566" max="1566" width="37.85546875" style="455" customWidth="1"/>
    <col min="1567" max="1567" width="30" style="455" customWidth="1"/>
    <col min="1568" max="1568" width="39.85546875" style="455" customWidth="1"/>
    <col min="1569" max="1569" width="21.85546875" style="455" customWidth="1"/>
    <col min="1570" max="1570" width="28" style="455" customWidth="1"/>
    <col min="1571" max="1571" width="42.5703125" style="455" customWidth="1"/>
    <col min="1572" max="1791" width="8.85546875" style="455"/>
    <col min="1792" max="1792" width="9.5703125" style="455" bestFit="1" customWidth="1"/>
    <col min="1793" max="1793" width="48.28515625" style="455" customWidth="1"/>
    <col min="1794" max="1794" width="14.140625" style="455" customWidth="1"/>
    <col min="1795" max="1796" width="14.28515625" style="455" customWidth="1"/>
    <col min="1797" max="1798" width="13.28515625" style="455" customWidth="1"/>
    <col min="1799" max="1799" width="14.5703125" style="455" customWidth="1"/>
    <col min="1800" max="1800" width="13.28515625" style="455" customWidth="1"/>
    <col min="1801" max="1801" width="15.140625" style="455" customWidth="1"/>
    <col min="1802" max="1802" width="13.5703125" style="455" customWidth="1"/>
    <col min="1803" max="1803" width="23.5703125" style="455" customWidth="1"/>
    <col min="1804" max="1804" width="25.42578125" style="455" customWidth="1"/>
    <col min="1805" max="1805" width="19.85546875" style="455" customWidth="1"/>
    <col min="1806" max="1806" width="23" style="455" customWidth="1"/>
    <col min="1807" max="1807" width="19" style="455" customWidth="1"/>
    <col min="1808" max="1808" width="18" style="455" customWidth="1"/>
    <col min="1809" max="1809" width="18.42578125" style="455" customWidth="1"/>
    <col min="1810" max="1810" width="18.5703125" style="455" customWidth="1"/>
    <col min="1811" max="1811" width="21.5703125" style="455" customWidth="1"/>
    <col min="1812" max="1812" width="22.7109375" style="455" customWidth="1"/>
    <col min="1813" max="1813" width="22.28515625" style="455" customWidth="1"/>
    <col min="1814" max="1814" width="23.42578125" style="455" customWidth="1"/>
    <col min="1815" max="1815" width="23.5703125" style="455" customWidth="1"/>
    <col min="1816" max="1816" width="35.140625" style="455" customWidth="1"/>
    <col min="1817" max="1817" width="39.42578125" style="455" customWidth="1"/>
    <col min="1818" max="1818" width="39.7109375" style="455" customWidth="1"/>
    <col min="1819" max="1819" width="41.5703125" style="455" customWidth="1"/>
    <col min="1820" max="1820" width="37.28515625" style="455" customWidth="1"/>
    <col min="1821" max="1821" width="41.140625" style="455" customWidth="1"/>
    <col min="1822" max="1822" width="37.85546875" style="455" customWidth="1"/>
    <col min="1823" max="1823" width="30" style="455" customWidth="1"/>
    <col min="1824" max="1824" width="39.85546875" style="455" customWidth="1"/>
    <col min="1825" max="1825" width="21.85546875" style="455" customWidth="1"/>
    <col min="1826" max="1826" width="28" style="455" customWidth="1"/>
    <col min="1827" max="1827" width="42.5703125" style="455" customWidth="1"/>
    <col min="1828" max="2047" width="8.85546875" style="455"/>
    <col min="2048" max="2048" width="9.5703125" style="455" bestFit="1" customWidth="1"/>
    <col min="2049" max="2049" width="48.28515625" style="455" customWidth="1"/>
    <col min="2050" max="2050" width="14.140625" style="455" customWidth="1"/>
    <col min="2051" max="2052" width="14.28515625" style="455" customWidth="1"/>
    <col min="2053" max="2054" width="13.28515625" style="455" customWidth="1"/>
    <col min="2055" max="2055" width="14.5703125" style="455" customWidth="1"/>
    <col min="2056" max="2056" width="13.28515625" style="455" customWidth="1"/>
    <col min="2057" max="2057" width="15.140625" style="455" customWidth="1"/>
    <col min="2058" max="2058" width="13.5703125" style="455" customWidth="1"/>
    <col min="2059" max="2059" width="23.5703125" style="455" customWidth="1"/>
    <col min="2060" max="2060" width="25.42578125" style="455" customWidth="1"/>
    <col min="2061" max="2061" width="19.85546875" style="455" customWidth="1"/>
    <col min="2062" max="2062" width="23" style="455" customWidth="1"/>
    <col min="2063" max="2063" width="19" style="455" customWidth="1"/>
    <col min="2064" max="2064" width="18" style="455" customWidth="1"/>
    <col min="2065" max="2065" width="18.42578125" style="455" customWidth="1"/>
    <col min="2066" max="2066" width="18.5703125" style="455" customWidth="1"/>
    <col min="2067" max="2067" width="21.5703125" style="455" customWidth="1"/>
    <col min="2068" max="2068" width="22.7109375" style="455" customWidth="1"/>
    <col min="2069" max="2069" width="22.28515625" style="455" customWidth="1"/>
    <col min="2070" max="2070" width="23.42578125" style="455" customWidth="1"/>
    <col min="2071" max="2071" width="23.5703125" style="455" customWidth="1"/>
    <col min="2072" max="2072" width="35.140625" style="455" customWidth="1"/>
    <col min="2073" max="2073" width="39.42578125" style="455" customWidth="1"/>
    <col min="2074" max="2074" width="39.7109375" style="455" customWidth="1"/>
    <col min="2075" max="2075" width="41.5703125" style="455" customWidth="1"/>
    <col min="2076" max="2076" width="37.28515625" style="455" customWidth="1"/>
    <col min="2077" max="2077" width="41.140625" style="455" customWidth="1"/>
    <col min="2078" max="2078" width="37.85546875" style="455" customWidth="1"/>
    <col min="2079" max="2079" width="30" style="455" customWidth="1"/>
    <col min="2080" max="2080" width="39.85546875" style="455" customWidth="1"/>
    <col min="2081" max="2081" width="21.85546875" style="455" customWidth="1"/>
    <col min="2082" max="2082" width="28" style="455" customWidth="1"/>
    <col min="2083" max="2083" width="42.5703125" style="455" customWidth="1"/>
    <col min="2084" max="2303" width="8.85546875" style="455"/>
    <col min="2304" max="2304" width="9.5703125" style="455" bestFit="1" customWidth="1"/>
    <col min="2305" max="2305" width="48.28515625" style="455" customWidth="1"/>
    <col min="2306" max="2306" width="14.140625" style="455" customWidth="1"/>
    <col min="2307" max="2308" width="14.28515625" style="455" customWidth="1"/>
    <col min="2309" max="2310" width="13.28515625" style="455" customWidth="1"/>
    <col min="2311" max="2311" width="14.5703125" style="455" customWidth="1"/>
    <col min="2312" max="2312" width="13.28515625" style="455" customWidth="1"/>
    <col min="2313" max="2313" width="15.140625" style="455" customWidth="1"/>
    <col min="2314" max="2314" width="13.5703125" style="455" customWidth="1"/>
    <col min="2315" max="2315" width="23.5703125" style="455" customWidth="1"/>
    <col min="2316" max="2316" width="25.42578125" style="455" customWidth="1"/>
    <col min="2317" max="2317" width="19.85546875" style="455" customWidth="1"/>
    <col min="2318" max="2318" width="23" style="455" customWidth="1"/>
    <col min="2319" max="2319" width="19" style="455" customWidth="1"/>
    <col min="2320" max="2320" width="18" style="455" customWidth="1"/>
    <col min="2321" max="2321" width="18.42578125" style="455" customWidth="1"/>
    <col min="2322" max="2322" width="18.5703125" style="455" customWidth="1"/>
    <col min="2323" max="2323" width="21.5703125" style="455" customWidth="1"/>
    <col min="2324" max="2324" width="22.7109375" style="455" customWidth="1"/>
    <col min="2325" max="2325" width="22.28515625" style="455" customWidth="1"/>
    <col min="2326" max="2326" width="23.42578125" style="455" customWidth="1"/>
    <col min="2327" max="2327" width="23.5703125" style="455" customWidth="1"/>
    <col min="2328" max="2328" width="35.140625" style="455" customWidth="1"/>
    <col min="2329" max="2329" width="39.42578125" style="455" customWidth="1"/>
    <col min="2330" max="2330" width="39.7109375" style="455" customWidth="1"/>
    <col min="2331" max="2331" width="41.5703125" style="455" customWidth="1"/>
    <col min="2332" max="2332" width="37.28515625" style="455" customWidth="1"/>
    <col min="2333" max="2333" width="41.140625" style="455" customWidth="1"/>
    <col min="2334" max="2334" width="37.85546875" style="455" customWidth="1"/>
    <col min="2335" max="2335" width="30" style="455" customWidth="1"/>
    <col min="2336" max="2336" width="39.85546875" style="455" customWidth="1"/>
    <col min="2337" max="2337" width="21.85546875" style="455" customWidth="1"/>
    <col min="2338" max="2338" width="28" style="455" customWidth="1"/>
    <col min="2339" max="2339" width="42.5703125" style="455" customWidth="1"/>
    <col min="2340" max="2559" width="8.85546875" style="455"/>
    <col min="2560" max="2560" width="9.5703125" style="455" bestFit="1" customWidth="1"/>
    <col min="2561" max="2561" width="48.28515625" style="455" customWidth="1"/>
    <col min="2562" max="2562" width="14.140625" style="455" customWidth="1"/>
    <col min="2563" max="2564" width="14.28515625" style="455" customWidth="1"/>
    <col min="2565" max="2566" width="13.28515625" style="455" customWidth="1"/>
    <col min="2567" max="2567" width="14.5703125" style="455" customWidth="1"/>
    <col min="2568" max="2568" width="13.28515625" style="455" customWidth="1"/>
    <col min="2569" max="2569" width="15.140625" style="455" customWidth="1"/>
    <col min="2570" max="2570" width="13.5703125" style="455" customWidth="1"/>
    <col min="2571" max="2571" width="23.5703125" style="455" customWidth="1"/>
    <col min="2572" max="2572" width="25.42578125" style="455" customWidth="1"/>
    <col min="2573" max="2573" width="19.85546875" style="455" customWidth="1"/>
    <col min="2574" max="2574" width="23" style="455" customWidth="1"/>
    <col min="2575" max="2575" width="19" style="455" customWidth="1"/>
    <col min="2576" max="2576" width="18" style="455" customWidth="1"/>
    <col min="2577" max="2577" width="18.42578125" style="455" customWidth="1"/>
    <col min="2578" max="2578" width="18.5703125" style="455" customWidth="1"/>
    <col min="2579" max="2579" width="21.5703125" style="455" customWidth="1"/>
    <col min="2580" max="2580" width="22.7109375" style="455" customWidth="1"/>
    <col min="2581" max="2581" width="22.28515625" style="455" customWidth="1"/>
    <col min="2582" max="2582" width="23.42578125" style="455" customWidth="1"/>
    <col min="2583" max="2583" width="23.5703125" style="455" customWidth="1"/>
    <col min="2584" max="2584" width="35.140625" style="455" customWidth="1"/>
    <col min="2585" max="2585" width="39.42578125" style="455" customWidth="1"/>
    <col min="2586" max="2586" width="39.7109375" style="455" customWidth="1"/>
    <col min="2587" max="2587" width="41.5703125" style="455" customWidth="1"/>
    <col min="2588" max="2588" width="37.28515625" style="455" customWidth="1"/>
    <col min="2589" max="2589" width="41.140625" style="455" customWidth="1"/>
    <col min="2590" max="2590" width="37.85546875" style="455" customWidth="1"/>
    <col min="2591" max="2591" width="30" style="455" customWidth="1"/>
    <col min="2592" max="2592" width="39.85546875" style="455" customWidth="1"/>
    <col min="2593" max="2593" width="21.85546875" style="455" customWidth="1"/>
    <col min="2594" max="2594" width="28" style="455" customWidth="1"/>
    <col min="2595" max="2595" width="42.5703125" style="455" customWidth="1"/>
    <col min="2596" max="2815" width="8.85546875" style="455"/>
    <col min="2816" max="2816" width="9.5703125" style="455" bestFit="1" customWidth="1"/>
    <col min="2817" max="2817" width="48.28515625" style="455" customWidth="1"/>
    <col min="2818" max="2818" width="14.140625" style="455" customWidth="1"/>
    <col min="2819" max="2820" width="14.28515625" style="455" customWidth="1"/>
    <col min="2821" max="2822" width="13.28515625" style="455" customWidth="1"/>
    <col min="2823" max="2823" width="14.5703125" style="455" customWidth="1"/>
    <col min="2824" max="2824" width="13.28515625" style="455" customWidth="1"/>
    <col min="2825" max="2825" width="15.140625" style="455" customWidth="1"/>
    <col min="2826" max="2826" width="13.5703125" style="455" customWidth="1"/>
    <col min="2827" max="2827" width="23.5703125" style="455" customWidth="1"/>
    <col min="2828" max="2828" width="25.42578125" style="455" customWidth="1"/>
    <col min="2829" max="2829" width="19.85546875" style="455" customWidth="1"/>
    <col min="2830" max="2830" width="23" style="455" customWidth="1"/>
    <col min="2831" max="2831" width="19" style="455" customWidth="1"/>
    <col min="2832" max="2832" width="18" style="455" customWidth="1"/>
    <col min="2833" max="2833" width="18.42578125" style="455" customWidth="1"/>
    <col min="2834" max="2834" width="18.5703125" style="455" customWidth="1"/>
    <col min="2835" max="2835" width="21.5703125" style="455" customWidth="1"/>
    <col min="2836" max="2836" width="22.7109375" style="455" customWidth="1"/>
    <col min="2837" max="2837" width="22.28515625" style="455" customWidth="1"/>
    <col min="2838" max="2838" width="23.42578125" style="455" customWidth="1"/>
    <col min="2839" max="2839" width="23.5703125" style="455" customWidth="1"/>
    <col min="2840" max="2840" width="35.140625" style="455" customWidth="1"/>
    <col min="2841" max="2841" width="39.42578125" style="455" customWidth="1"/>
    <col min="2842" max="2842" width="39.7109375" style="455" customWidth="1"/>
    <col min="2843" max="2843" width="41.5703125" style="455" customWidth="1"/>
    <col min="2844" max="2844" width="37.28515625" style="455" customWidth="1"/>
    <col min="2845" max="2845" width="41.140625" style="455" customWidth="1"/>
    <col min="2846" max="2846" width="37.85546875" style="455" customWidth="1"/>
    <col min="2847" max="2847" width="30" style="455" customWidth="1"/>
    <col min="2848" max="2848" width="39.85546875" style="455" customWidth="1"/>
    <col min="2849" max="2849" width="21.85546875" style="455" customWidth="1"/>
    <col min="2850" max="2850" width="28" style="455" customWidth="1"/>
    <col min="2851" max="2851" width="42.5703125" style="455" customWidth="1"/>
    <col min="2852" max="3071" width="8.85546875" style="455"/>
    <col min="3072" max="3072" width="9.5703125" style="455" bestFit="1" customWidth="1"/>
    <col min="3073" max="3073" width="48.28515625" style="455" customWidth="1"/>
    <col min="3074" max="3074" width="14.140625" style="455" customWidth="1"/>
    <col min="3075" max="3076" width="14.28515625" style="455" customWidth="1"/>
    <col min="3077" max="3078" width="13.28515625" style="455" customWidth="1"/>
    <col min="3079" max="3079" width="14.5703125" style="455" customWidth="1"/>
    <col min="3080" max="3080" width="13.28515625" style="455" customWidth="1"/>
    <col min="3081" max="3081" width="15.140625" style="455" customWidth="1"/>
    <col min="3082" max="3082" width="13.5703125" style="455" customWidth="1"/>
    <col min="3083" max="3083" width="23.5703125" style="455" customWidth="1"/>
    <col min="3084" max="3084" width="25.42578125" style="455" customWidth="1"/>
    <col min="3085" max="3085" width="19.85546875" style="455" customWidth="1"/>
    <col min="3086" max="3086" width="23" style="455" customWidth="1"/>
    <col min="3087" max="3087" width="19" style="455" customWidth="1"/>
    <col min="3088" max="3088" width="18" style="455" customWidth="1"/>
    <col min="3089" max="3089" width="18.42578125" style="455" customWidth="1"/>
    <col min="3090" max="3090" width="18.5703125" style="455" customWidth="1"/>
    <col min="3091" max="3091" width="21.5703125" style="455" customWidth="1"/>
    <col min="3092" max="3092" width="22.7109375" style="455" customWidth="1"/>
    <col min="3093" max="3093" width="22.28515625" style="455" customWidth="1"/>
    <col min="3094" max="3094" width="23.42578125" style="455" customWidth="1"/>
    <col min="3095" max="3095" width="23.5703125" style="455" customWidth="1"/>
    <col min="3096" max="3096" width="35.140625" style="455" customWidth="1"/>
    <col min="3097" max="3097" width="39.42578125" style="455" customWidth="1"/>
    <col min="3098" max="3098" width="39.7109375" style="455" customWidth="1"/>
    <col min="3099" max="3099" width="41.5703125" style="455" customWidth="1"/>
    <col min="3100" max="3100" width="37.28515625" style="455" customWidth="1"/>
    <col min="3101" max="3101" width="41.140625" style="455" customWidth="1"/>
    <col min="3102" max="3102" width="37.85546875" style="455" customWidth="1"/>
    <col min="3103" max="3103" width="30" style="455" customWidth="1"/>
    <col min="3104" max="3104" width="39.85546875" style="455" customWidth="1"/>
    <col min="3105" max="3105" width="21.85546875" style="455" customWidth="1"/>
    <col min="3106" max="3106" width="28" style="455" customWidth="1"/>
    <col min="3107" max="3107" width="42.5703125" style="455" customWidth="1"/>
    <col min="3108" max="3327" width="8.85546875" style="455"/>
    <col min="3328" max="3328" width="9.5703125" style="455" bestFit="1" customWidth="1"/>
    <col min="3329" max="3329" width="48.28515625" style="455" customWidth="1"/>
    <col min="3330" max="3330" width="14.140625" style="455" customWidth="1"/>
    <col min="3331" max="3332" width="14.28515625" style="455" customWidth="1"/>
    <col min="3333" max="3334" width="13.28515625" style="455" customWidth="1"/>
    <col min="3335" max="3335" width="14.5703125" style="455" customWidth="1"/>
    <col min="3336" max="3336" width="13.28515625" style="455" customWidth="1"/>
    <col min="3337" max="3337" width="15.140625" style="455" customWidth="1"/>
    <col min="3338" max="3338" width="13.5703125" style="455" customWidth="1"/>
    <col min="3339" max="3339" width="23.5703125" style="455" customWidth="1"/>
    <col min="3340" max="3340" width="25.42578125" style="455" customWidth="1"/>
    <col min="3341" max="3341" width="19.85546875" style="455" customWidth="1"/>
    <col min="3342" max="3342" width="23" style="455" customWidth="1"/>
    <col min="3343" max="3343" width="19" style="455" customWidth="1"/>
    <col min="3344" max="3344" width="18" style="455" customWidth="1"/>
    <col min="3345" max="3345" width="18.42578125" style="455" customWidth="1"/>
    <col min="3346" max="3346" width="18.5703125" style="455" customWidth="1"/>
    <col min="3347" max="3347" width="21.5703125" style="455" customWidth="1"/>
    <col min="3348" max="3348" width="22.7109375" style="455" customWidth="1"/>
    <col min="3349" max="3349" width="22.28515625" style="455" customWidth="1"/>
    <col min="3350" max="3350" width="23.42578125" style="455" customWidth="1"/>
    <col min="3351" max="3351" width="23.5703125" style="455" customWidth="1"/>
    <col min="3352" max="3352" width="35.140625" style="455" customWidth="1"/>
    <col min="3353" max="3353" width="39.42578125" style="455" customWidth="1"/>
    <col min="3354" max="3354" width="39.7109375" style="455" customWidth="1"/>
    <col min="3355" max="3355" width="41.5703125" style="455" customWidth="1"/>
    <col min="3356" max="3356" width="37.28515625" style="455" customWidth="1"/>
    <col min="3357" max="3357" width="41.140625" style="455" customWidth="1"/>
    <col min="3358" max="3358" width="37.85546875" style="455" customWidth="1"/>
    <col min="3359" max="3359" width="30" style="455" customWidth="1"/>
    <col min="3360" max="3360" width="39.85546875" style="455" customWidth="1"/>
    <col min="3361" max="3361" width="21.85546875" style="455" customWidth="1"/>
    <col min="3362" max="3362" width="28" style="455" customWidth="1"/>
    <col min="3363" max="3363" width="42.5703125" style="455" customWidth="1"/>
    <col min="3364" max="3583" width="8.85546875" style="455"/>
    <col min="3584" max="3584" width="9.5703125" style="455" bestFit="1" customWidth="1"/>
    <col min="3585" max="3585" width="48.28515625" style="455" customWidth="1"/>
    <col min="3586" max="3586" width="14.140625" style="455" customWidth="1"/>
    <col min="3587" max="3588" width="14.28515625" style="455" customWidth="1"/>
    <col min="3589" max="3590" width="13.28515625" style="455" customWidth="1"/>
    <col min="3591" max="3591" width="14.5703125" style="455" customWidth="1"/>
    <col min="3592" max="3592" width="13.28515625" style="455" customWidth="1"/>
    <col min="3593" max="3593" width="15.140625" style="455" customWidth="1"/>
    <col min="3594" max="3594" width="13.5703125" style="455" customWidth="1"/>
    <col min="3595" max="3595" width="23.5703125" style="455" customWidth="1"/>
    <col min="3596" max="3596" width="25.42578125" style="455" customWidth="1"/>
    <col min="3597" max="3597" width="19.85546875" style="455" customWidth="1"/>
    <col min="3598" max="3598" width="23" style="455" customWidth="1"/>
    <col min="3599" max="3599" width="19" style="455" customWidth="1"/>
    <col min="3600" max="3600" width="18" style="455" customWidth="1"/>
    <col min="3601" max="3601" width="18.42578125" style="455" customWidth="1"/>
    <col min="3602" max="3602" width="18.5703125" style="455" customWidth="1"/>
    <col min="3603" max="3603" width="21.5703125" style="455" customWidth="1"/>
    <col min="3604" max="3604" width="22.7109375" style="455" customWidth="1"/>
    <col min="3605" max="3605" width="22.28515625" style="455" customWidth="1"/>
    <col min="3606" max="3606" width="23.42578125" style="455" customWidth="1"/>
    <col min="3607" max="3607" width="23.5703125" style="455" customWidth="1"/>
    <col min="3608" max="3608" width="35.140625" style="455" customWidth="1"/>
    <col min="3609" max="3609" width="39.42578125" style="455" customWidth="1"/>
    <col min="3610" max="3610" width="39.7109375" style="455" customWidth="1"/>
    <col min="3611" max="3611" width="41.5703125" style="455" customWidth="1"/>
    <col min="3612" max="3612" width="37.28515625" style="455" customWidth="1"/>
    <col min="3613" max="3613" width="41.140625" style="455" customWidth="1"/>
    <col min="3614" max="3614" width="37.85546875" style="455" customWidth="1"/>
    <col min="3615" max="3615" width="30" style="455" customWidth="1"/>
    <col min="3616" max="3616" width="39.85546875" style="455" customWidth="1"/>
    <col min="3617" max="3617" width="21.85546875" style="455" customWidth="1"/>
    <col min="3618" max="3618" width="28" style="455" customWidth="1"/>
    <col min="3619" max="3619" width="42.5703125" style="455" customWidth="1"/>
    <col min="3620" max="3839" width="8.85546875" style="455"/>
    <col min="3840" max="3840" width="9.5703125" style="455" bestFit="1" customWidth="1"/>
    <col min="3841" max="3841" width="48.28515625" style="455" customWidth="1"/>
    <col min="3842" max="3842" width="14.140625" style="455" customWidth="1"/>
    <col min="3843" max="3844" width="14.28515625" style="455" customWidth="1"/>
    <col min="3845" max="3846" width="13.28515625" style="455" customWidth="1"/>
    <col min="3847" max="3847" width="14.5703125" style="455" customWidth="1"/>
    <col min="3848" max="3848" width="13.28515625" style="455" customWidth="1"/>
    <col min="3849" max="3849" width="15.140625" style="455" customWidth="1"/>
    <col min="3850" max="3850" width="13.5703125" style="455" customWidth="1"/>
    <col min="3851" max="3851" width="23.5703125" style="455" customWidth="1"/>
    <col min="3852" max="3852" width="25.42578125" style="455" customWidth="1"/>
    <col min="3853" max="3853" width="19.85546875" style="455" customWidth="1"/>
    <col min="3854" max="3854" width="23" style="455" customWidth="1"/>
    <col min="3855" max="3855" width="19" style="455" customWidth="1"/>
    <col min="3856" max="3856" width="18" style="455" customWidth="1"/>
    <col min="3857" max="3857" width="18.42578125" style="455" customWidth="1"/>
    <col min="3858" max="3858" width="18.5703125" style="455" customWidth="1"/>
    <col min="3859" max="3859" width="21.5703125" style="455" customWidth="1"/>
    <col min="3860" max="3860" width="22.7109375" style="455" customWidth="1"/>
    <col min="3861" max="3861" width="22.28515625" style="455" customWidth="1"/>
    <col min="3862" max="3862" width="23.42578125" style="455" customWidth="1"/>
    <col min="3863" max="3863" width="23.5703125" style="455" customWidth="1"/>
    <col min="3864" max="3864" width="35.140625" style="455" customWidth="1"/>
    <col min="3865" max="3865" width="39.42578125" style="455" customWidth="1"/>
    <col min="3866" max="3866" width="39.7109375" style="455" customWidth="1"/>
    <col min="3867" max="3867" width="41.5703125" style="455" customWidth="1"/>
    <col min="3868" max="3868" width="37.28515625" style="455" customWidth="1"/>
    <col min="3869" max="3869" width="41.140625" style="455" customWidth="1"/>
    <col min="3870" max="3870" width="37.85546875" style="455" customWidth="1"/>
    <col min="3871" max="3871" width="30" style="455" customWidth="1"/>
    <col min="3872" max="3872" width="39.85546875" style="455" customWidth="1"/>
    <col min="3873" max="3873" width="21.85546875" style="455" customWidth="1"/>
    <col min="3874" max="3874" width="28" style="455" customWidth="1"/>
    <col min="3875" max="3875" width="42.5703125" style="455" customWidth="1"/>
    <col min="3876" max="4095" width="8.85546875" style="455"/>
    <col min="4096" max="4096" width="9.5703125" style="455" bestFit="1" customWidth="1"/>
    <col min="4097" max="4097" width="48.28515625" style="455" customWidth="1"/>
    <col min="4098" max="4098" width="14.140625" style="455" customWidth="1"/>
    <col min="4099" max="4100" width="14.28515625" style="455" customWidth="1"/>
    <col min="4101" max="4102" width="13.28515625" style="455" customWidth="1"/>
    <col min="4103" max="4103" width="14.5703125" style="455" customWidth="1"/>
    <col min="4104" max="4104" width="13.28515625" style="455" customWidth="1"/>
    <col min="4105" max="4105" width="15.140625" style="455" customWidth="1"/>
    <col min="4106" max="4106" width="13.5703125" style="455" customWidth="1"/>
    <col min="4107" max="4107" width="23.5703125" style="455" customWidth="1"/>
    <col min="4108" max="4108" width="25.42578125" style="455" customWidth="1"/>
    <col min="4109" max="4109" width="19.85546875" style="455" customWidth="1"/>
    <col min="4110" max="4110" width="23" style="455" customWidth="1"/>
    <col min="4111" max="4111" width="19" style="455" customWidth="1"/>
    <col min="4112" max="4112" width="18" style="455" customWidth="1"/>
    <col min="4113" max="4113" width="18.42578125" style="455" customWidth="1"/>
    <col min="4114" max="4114" width="18.5703125" style="455" customWidth="1"/>
    <col min="4115" max="4115" width="21.5703125" style="455" customWidth="1"/>
    <col min="4116" max="4116" width="22.7109375" style="455" customWidth="1"/>
    <col min="4117" max="4117" width="22.28515625" style="455" customWidth="1"/>
    <col min="4118" max="4118" width="23.42578125" style="455" customWidth="1"/>
    <col min="4119" max="4119" width="23.5703125" style="455" customWidth="1"/>
    <col min="4120" max="4120" width="35.140625" style="455" customWidth="1"/>
    <col min="4121" max="4121" width="39.42578125" style="455" customWidth="1"/>
    <col min="4122" max="4122" width="39.7109375" style="455" customWidth="1"/>
    <col min="4123" max="4123" width="41.5703125" style="455" customWidth="1"/>
    <col min="4124" max="4124" width="37.28515625" style="455" customWidth="1"/>
    <col min="4125" max="4125" width="41.140625" style="455" customWidth="1"/>
    <col min="4126" max="4126" width="37.85546875" style="455" customWidth="1"/>
    <col min="4127" max="4127" width="30" style="455" customWidth="1"/>
    <col min="4128" max="4128" width="39.85546875" style="455" customWidth="1"/>
    <col min="4129" max="4129" width="21.85546875" style="455" customWidth="1"/>
    <col min="4130" max="4130" width="28" style="455" customWidth="1"/>
    <col min="4131" max="4131" width="42.5703125" style="455" customWidth="1"/>
    <col min="4132" max="4351" width="8.85546875" style="455"/>
    <col min="4352" max="4352" width="9.5703125" style="455" bestFit="1" customWidth="1"/>
    <col min="4353" max="4353" width="48.28515625" style="455" customWidth="1"/>
    <col min="4354" max="4354" width="14.140625" style="455" customWidth="1"/>
    <col min="4355" max="4356" width="14.28515625" style="455" customWidth="1"/>
    <col min="4357" max="4358" width="13.28515625" style="455" customWidth="1"/>
    <col min="4359" max="4359" width="14.5703125" style="455" customWidth="1"/>
    <col min="4360" max="4360" width="13.28515625" style="455" customWidth="1"/>
    <col min="4361" max="4361" width="15.140625" style="455" customWidth="1"/>
    <col min="4362" max="4362" width="13.5703125" style="455" customWidth="1"/>
    <col min="4363" max="4363" width="23.5703125" style="455" customWidth="1"/>
    <col min="4364" max="4364" width="25.42578125" style="455" customWidth="1"/>
    <col min="4365" max="4365" width="19.85546875" style="455" customWidth="1"/>
    <col min="4366" max="4366" width="23" style="455" customWidth="1"/>
    <col min="4367" max="4367" width="19" style="455" customWidth="1"/>
    <col min="4368" max="4368" width="18" style="455" customWidth="1"/>
    <col min="4369" max="4369" width="18.42578125" style="455" customWidth="1"/>
    <col min="4370" max="4370" width="18.5703125" style="455" customWidth="1"/>
    <col min="4371" max="4371" width="21.5703125" style="455" customWidth="1"/>
    <col min="4372" max="4372" width="22.7109375" style="455" customWidth="1"/>
    <col min="4373" max="4373" width="22.28515625" style="455" customWidth="1"/>
    <col min="4374" max="4374" width="23.42578125" style="455" customWidth="1"/>
    <col min="4375" max="4375" width="23.5703125" style="455" customWidth="1"/>
    <col min="4376" max="4376" width="35.140625" style="455" customWidth="1"/>
    <col min="4377" max="4377" width="39.42578125" style="455" customWidth="1"/>
    <col min="4378" max="4378" width="39.7109375" style="455" customWidth="1"/>
    <col min="4379" max="4379" width="41.5703125" style="455" customWidth="1"/>
    <col min="4380" max="4380" width="37.28515625" style="455" customWidth="1"/>
    <col min="4381" max="4381" width="41.140625" style="455" customWidth="1"/>
    <col min="4382" max="4382" width="37.85546875" style="455" customWidth="1"/>
    <col min="4383" max="4383" width="30" style="455" customWidth="1"/>
    <col min="4384" max="4384" width="39.85546875" style="455" customWidth="1"/>
    <col min="4385" max="4385" width="21.85546875" style="455" customWidth="1"/>
    <col min="4386" max="4386" width="28" style="455" customWidth="1"/>
    <col min="4387" max="4387" width="42.5703125" style="455" customWidth="1"/>
    <col min="4388" max="4607" width="8.85546875" style="455"/>
    <col min="4608" max="4608" width="9.5703125" style="455" bestFit="1" customWidth="1"/>
    <col min="4609" max="4609" width="48.28515625" style="455" customWidth="1"/>
    <col min="4610" max="4610" width="14.140625" style="455" customWidth="1"/>
    <col min="4611" max="4612" width="14.28515625" style="455" customWidth="1"/>
    <col min="4613" max="4614" width="13.28515625" style="455" customWidth="1"/>
    <col min="4615" max="4615" width="14.5703125" style="455" customWidth="1"/>
    <col min="4616" max="4616" width="13.28515625" style="455" customWidth="1"/>
    <col min="4617" max="4617" width="15.140625" style="455" customWidth="1"/>
    <col min="4618" max="4618" width="13.5703125" style="455" customWidth="1"/>
    <col min="4619" max="4619" width="23.5703125" style="455" customWidth="1"/>
    <col min="4620" max="4620" width="25.42578125" style="455" customWidth="1"/>
    <col min="4621" max="4621" width="19.85546875" style="455" customWidth="1"/>
    <col min="4622" max="4622" width="23" style="455" customWidth="1"/>
    <col min="4623" max="4623" width="19" style="455" customWidth="1"/>
    <col min="4624" max="4624" width="18" style="455" customWidth="1"/>
    <col min="4625" max="4625" width="18.42578125" style="455" customWidth="1"/>
    <col min="4626" max="4626" width="18.5703125" style="455" customWidth="1"/>
    <col min="4627" max="4627" width="21.5703125" style="455" customWidth="1"/>
    <col min="4628" max="4628" width="22.7109375" style="455" customWidth="1"/>
    <col min="4629" max="4629" width="22.28515625" style="455" customWidth="1"/>
    <col min="4630" max="4630" width="23.42578125" style="455" customWidth="1"/>
    <col min="4631" max="4631" width="23.5703125" style="455" customWidth="1"/>
    <col min="4632" max="4632" width="35.140625" style="455" customWidth="1"/>
    <col min="4633" max="4633" width="39.42578125" style="455" customWidth="1"/>
    <col min="4634" max="4634" width="39.7109375" style="455" customWidth="1"/>
    <col min="4635" max="4635" width="41.5703125" style="455" customWidth="1"/>
    <col min="4636" max="4636" width="37.28515625" style="455" customWidth="1"/>
    <col min="4637" max="4637" width="41.140625" style="455" customWidth="1"/>
    <col min="4638" max="4638" width="37.85546875" style="455" customWidth="1"/>
    <col min="4639" max="4639" width="30" style="455" customWidth="1"/>
    <col min="4640" max="4640" width="39.85546875" style="455" customWidth="1"/>
    <col min="4641" max="4641" width="21.85546875" style="455" customWidth="1"/>
    <col min="4642" max="4642" width="28" style="455" customWidth="1"/>
    <col min="4643" max="4643" width="42.5703125" style="455" customWidth="1"/>
    <col min="4644" max="4863" width="8.85546875" style="455"/>
    <col min="4864" max="4864" width="9.5703125" style="455" bestFit="1" customWidth="1"/>
    <col min="4865" max="4865" width="48.28515625" style="455" customWidth="1"/>
    <col min="4866" max="4866" width="14.140625" style="455" customWidth="1"/>
    <col min="4867" max="4868" width="14.28515625" style="455" customWidth="1"/>
    <col min="4869" max="4870" width="13.28515625" style="455" customWidth="1"/>
    <col min="4871" max="4871" width="14.5703125" style="455" customWidth="1"/>
    <col min="4872" max="4872" width="13.28515625" style="455" customWidth="1"/>
    <col min="4873" max="4873" width="15.140625" style="455" customWidth="1"/>
    <col min="4874" max="4874" width="13.5703125" style="455" customWidth="1"/>
    <col min="4875" max="4875" width="23.5703125" style="455" customWidth="1"/>
    <col min="4876" max="4876" width="25.42578125" style="455" customWidth="1"/>
    <col min="4877" max="4877" width="19.85546875" style="455" customWidth="1"/>
    <col min="4878" max="4878" width="23" style="455" customWidth="1"/>
    <col min="4879" max="4879" width="19" style="455" customWidth="1"/>
    <col min="4880" max="4880" width="18" style="455" customWidth="1"/>
    <col min="4881" max="4881" width="18.42578125" style="455" customWidth="1"/>
    <col min="4882" max="4882" width="18.5703125" style="455" customWidth="1"/>
    <col min="4883" max="4883" width="21.5703125" style="455" customWidth="1"/>
    <col min="4884" max="4884" width="22.7109375" style="455" customWidth="1"/>
    <col min="4885" max="4885" width="22.28515625" style="455" customWidth="1"/>
    <col min="4886" max="4886" width="23.42578125" style="455" customWidth="1"/>
    <col min="4887" max="4887" width="23.5703125" style="455" customWidth="1"/>
    <col min="4888" max="4888" width="35.140625" style="455" customWidth="1"/>
    <col min="4889" max="4889" width="39.42578125" style="455" customWidth="1"/>
    <col min="4890" max="4890" width="39.7109375" style="455" customWidth="1"/>
    <col min="4891" max="4891" width="41.5703125" style="455" customWidth="1"/>
    <col min="4892" max="4892" width="37.28515625" style="455" customWidth="1"/>
    <col min="4893" max="4893" width="41.140625" style="455" customWidth="1"/>
    <col min="4894" max="4894" width="37.85546875" style="455" customWidth="1"/>
    <col min="4895" max="4895" width="30" style="455" customWidth="1"/>
    <col min="4896" max="4896" width="39.85546875" style="455" customWidth="1"/>
    <col min="4897" max="4897" width="21.85546875" style="455" customWidth="1"/>
    <col min="4898" max="4898" width="28" style="455" customWidth="1"/>
    <col min="4899" max="4899" width="42.5703125" style="455" customWidth="1"/>
    <col min="4900" max="5119" width="8.85546875" style="455"/>
    <col min="5120" max="5120" width="9.5703125" style="455" bestFit="1" customWidth="1"/>
    <col min="5121" max="5121" width="48.28515625" style="455" customWidth="1"/>
    <col min="5122" max="5122" width="14.140625" style="455" customWidth="1"/>
    <col min="5123" max="5124" width="14.28515625" style="455" customWidth="1"/>
    <col min="5125" max="5126" width="13.28515625" style="455" customWidth="1"/>
    <col min="5127" max="5127" width="14.5703125" style="455" customWidth="1"/>
    <col min="5128" max="5128" width="13.28515625" style="455" customWidth="1"/>
    <col min="5129" max="5129" width="15.140625" style="455" customWidth="1"/>
    <col min="5130" max="5130" width="13.5703125" style="455" customWidth="1"/>
    <col min="5131" max="5131" width="23.5703125" style="455" customWidth="1"/>
    <col min="5132" max="5132" width="25.42578125" style="455" customWidth="1"/>
    <col min="5133" max="5133" width="19.85546875" style="455" customWidth="1"/>
    <col min="5134" max="5134" width="23" style="455" customWidth="1"/>
    <col min="5135" max="5135" width="19" style="455" customWidth="1"/>
    <col min="5136" max="5136" width="18" style="455" customWidth="1"/>
    <col min="5137" max="5137" width="18.42578125" style="455" customWidth="1"/>
    <col min="5138" max="5138" width="18.5703125" style="455" customWidth="1"/>
    <col min="5139" max="5139" width="21.5703125" style="455" customWidth="1"/>
    <col min="5140" max="5140" width="22.7109375" style="455" customWidth="1"/>
    <col min="5141" max="5141" width="22.28515625" style="455" customWidth="1"/>
    <col min="5142" max="5142" width="23.42578125" style="455" customWidth="1"/>
    <col min="5143" max="5143" width="23.5703125" style="455" customWidth="1"/>
    <col min="5144" max="5144" width="35.140625" style="455" customWidth="1"/>
    <col min="5145" max="5145" width="39.42578125" style="455" customWidth="1"/>
    <col min="5146" max="5146" width="39.7109375" style="455" customWidth="1"/>
    <col min="5147" max="5147" width="41.5703125" style="455" customWidth="1"/>
    <col min="5148" max="5148" width="37.28515625" style="455" customWidth="1"/>
    <col min="5149" max="5149" width="41.140625" style="455" customWidth="1"/>
    <col min="5150" max="5150" width="37.85546875" style="455" customWidth="1"/>
    <col min="5151" max="5151" width="30" style="455" customWidth="1"/>
    <col min="5152" max="5152" width="39.85546875" style="455" customWidth="1"/>
    <col min="5153" max="5153" width="21.85546875" style="455" customWidth="1"/>
    <col min="5154" max="5154" width="28" style="455" customWidth="1"/>
    <col min="5155" max="5155" width="42.5703125" style="455" customWidth="1"/>
    <col min="5156" max="5375" width="8.85546875" style="455"/>
    <col min="5376" max="5376" width="9.5703125" style="455" bestFit="1" customWidth="1"/>
    <col min="5377" max="5377" width="48.28515625" style="455" customWidth="1"/>
    <col min="5378" max="5378" width="14.140625" style="455" customWidth="1"/>
    <col min="5379" max="5380" width="14.28515625" style="455" customWidth="1"/>
    <col min="5381" max="5382" width="13.28515625" style="455" customWidth="1"/>
    <col min="5383" max="5383" width="14.5703125" style="455" customWidth="1"/>
    <col min="5384" max="5384" width="13.28515625" style="455" customWidth="1"/>
    <col min="5385" max="5385" width="15.140625" style="455" customWidth="1"/>
    <col min="5386" max="5386" width="13.5703125" style="455" customWidth="1"/>
    <col min="5387" max="5387" width="23.5703125" style="455" customWidth="1"/>
    <col min="5388" max="5388" width="25.42578125" style="455" customWidth="1"/>
    <col min="5389" max="5389" width="19.85546875" style="455" customWidth="1"/>
    <col min="5390" max="5390" width="23" style="455" customWidth="1"/>
    <col min="5391" max="5391" width="19" style="455" customWidth="1"/>
    <col min="5392" max="5392" width="18" style="455" customWidth="1"/>
    <col min="5393" max="5393" width="18.42578125" style="455" customWidth="1"/>
    <col min="5394" max="5394" width="18.5703125" style="455" customWidth="1"/>
    <col min="5395" max="5395" width="21.5703125" style="455" customWidth="1"/>
    <col min="5396" max="5396" width="22.7109375" style="455" customWidth="1"/>
    <col min="5397" max="5397" width="22.28515625" style="455" customWidth="1"/>
    <col min="5398" max="5398" width="23.42578125" style="455" customWidth="1"/>
    <col min="5399" max="5399" width="23.5703125" style="455" customWidth="1"/>
    <col min="5400" max="5400" width="35.140625" style="455" customWidth="1"/>
    <col min="5401" max="5401" width="39.42578125" style="455" customWidth="1"/>
    <col min="5402" max="5402" width="39.7109375" style="455" customWidth="1"/>
    <col min="5403" max="5403" width="41.5703125" style="455" customWidth="1"/>
    <col min="5404" max="5404" width="37.28515625" style="455" customWidth="1"/>
    <col min="5405" max="5405" width="41.140625" style="455" customWidth="1"/>
    <col min="5406" max="5406" width="37.85546875" style="455" customWidth="1"/>
    <col min="5407" max="5407" width="30" style="455" customWidth="1"/>
    <col min="5408" max="5408" width="39.85546875" style="455" customWidth="1"/>
    <col min="5409" max="5409" width="21.85546875" style="455" customWidth="1"/>
    <col min="5410" max="5410" width="28" style="455" customWidth="1"/>
    <col min="5411" max="5411" width="42.5703125" style="455" customWidth="1"/>
    <col min="5412" max="5631" width="8.85546875" style="455"/>
    <col min="5632" max="5632" width="9.5703125" style="455" bestFit="1" customWidth="1"/>
    <col min="5633" max="5633" width="48.28515625" style="455" customWidth="1"/>
    <col min="5634" max="5634" width="14.140625" style="455" customWidth="1"/>
    <col min="5635" max="5636" width="14.28515625" style="455" customWidth="1"/>
    <col min="5637" max="5638" width="13.28515625" style="455" customWidth="1"/>
    <col min="5639" max="5639" width="14.5703125" style="455" customWidth="1"/>
    <col min="5640" max="5640" width="13.28515625" style="455" customWidth="1"/>
    <col min="5641" max="5641" width="15.140625" style="455" customWidth="1"/>
    <col min="5642" max="5642" width="13.5703125" style="455" customWidth="1"/>
    <col min="5643" max="5643" width="23.5703125" style="455" customWidth="1"/>
    <col min="5644" max="5644" width="25.42578125" style="455" customWidth="1"/>
    <col min="5645" max="5645" width="19.85546875" style="455" customWidth="1"/>
    <col min="5646" max="5646" width="23" style="455" customWidth="1"/>
    <col min="5647" max="5647" width="19" style="455" customWidth="1"/>
    <col min="5648" max="5648" width="18" style="455" customWidth="1"/>
    <col min="5649" max="5649" width="18.42578125" style="455" customWidth="1"/>
    <col min="5650" max="5650" width="18.5703125" style="455" customWidth="1"/>
    <col min="5651" max="5651" width="21.5703125" style="455" customWidth="1"/>
    <col min="5652" max="5652" width="22.7109375" style="455" customWidth="1"/>
    <col min="5653" max="5653" width="22.28515625" style="455" customWidth="1"/>
    <col min="5654" max="5654" width="23.42578125" style="455" customWidth="1"/>
    <col min="5655" max="5655" width="23.5703125" style="455" customWidth="1"/>
    <col min="5656" max="5656" width="35.140625" style="455" customWidth="1"/>
    <col min="5657" max="5657" width="39.42578125" style="455" customWidth="1"/>
    <col min="5658" max="5658" width="39.7109375" style="455" customWidth="1"/>
    <col min="5659" max="5659" width="41.5703125" style="455" customWidth="1"/>
    <col min="5660" max="5660" width="37.28515625" style="455" customWidth="1"/>
    <col min="5661" max="5661" width="41.140625" style="455" customWidth="1"/>
    <col min="5662" max="5662" width="37.85546875" style="455" customWidth="1"/>
    <col min="5663" max="5663" width="30" style="455" customWidth="1"/>
    <col min="5664" max="5664" width="39.85546875" style="455" customWidth="1"/>
    <col min="5665" max="5665" width="21.85546875" style="455" customWidth="1"/>
    <col min="5666" max="5666" width="28" style="455" customWidth="1"/>
    <col min="5667" max="5667" width="42.5703125" style="455" customWidth="1"/>
    <col min="5668" max="5887" width="8.85546875" style="455"/>
    <col min="5888" max="5888" width="9.5703125" style="455" bestFit="1" customWidth="1"/>
    <col min="5889" max="5889" width="48.28515625" style="455" customWidth="1"/>
    <col min="5890" max="5890" width="14.140625" style="455" customWidth="1"/>
    <col min="5891" max="5892" width="14.28515625" style="455" customWidth="1"/>
    <col min="5893" max="5894" width="13.28515625" style="455" customWidth="1"/>
    <col min="5895" max="5895" width="14.5703125" style="455" customWidth="1"/>
    <col min="5896" max="5896" width="13.28515625" style="455" customWidth="1"/>
    <col min="5897" max="5897" width="15.140625" style="455" customWidth="1"/>
    <col min="5898" max="5898" width="13.5703125" style="455" customWidth="1"/>
    <col min="5899" max="5899" width="23.5703125" style="455" customWidth="1"/>
    <col min="5900" max="5900" width="25.42578125" style="455" customWidth="1"/>
    <col min="5901" max="5901" width="19.85546875" style="455" customWidth="1"/>
    <col min="5902" max="5902" width="23" style="455" customWidth="1"/>
    <col min="5903" max="5903" width="19" style="455" customWidth="1"/>
    <col min="5904" max="5904" width="18" style="455" customWidth="1"/>
    <col min="5905" max="5905" width="18.42578125" style="455" customWidth="1"/>
    <col min="5906" max="5906" width="18.5703125" style="455" customWidth="1"/>
    <col min="5907" max="5907" width="21.5703125" style="455" customWidth="1"/>
    <col min="5908" max="5908" width="22.7109375" style="455" customWidth="1"/>
    <col min="5909" max="5909" width="22.28515625" style="455" customWidth="1"/>
    <col min="5910" max="5910" width="23.42578125" style="455" customWidth="1"/>
    <col min="5911" max="5911" width="23.5703125" style="455" customWidth="1"/>
    <col min="5912" max="5912" width="35.140625" style="455" customWidth="1"/>
    <col min="5913" max="5913" width="39.42578125" style="455" customWidth="1"/>
    <col min="5914" max="5914" width="39.7109375" style="455" customWidth="1"/>
    <col min="5915" max="5915" width="41.5703125" style="455" customWidth="1"/>
    <col min="5916" max="5916" width="37.28515625" style="455" customWidth="1"/>
    <col min="5917" max="5917" width="41.140625" style="455" customWidth="1"/>
    <col min="5918" max="5918" width="37.85546875" style="455" customWidth="1"/>
    <col min="5919" max="5919" width="30" style="455" customWidth="1"/>
    <col min="5920" max="5920" width="39.85546875" style="455" customWidth="1"/>
    <col min="5921" max="5921" width="21.85546875" style="455" customWidth="1"/>
    <col min="5922" max="5922" width="28" style="455" customWidth="1"/>
    <col min="5923" max="5923" width="42.5703125" style="455" customWidth="1"/>
    <col min="5924" max="6143" width="8.85546875" style="455"/>
    <col min="6144" max="6144" width="9.5703125" style="455" bestFit="1" customWidth="1"/>
    <col min="6145" max="6145" width="48.28515625" style="455" customWidth="1"/>
    <col min="6146" max="6146" width="14.140625" style="455" customWidth="1"/>
    <col min="6147" max="6148" width="14.28515625" style="455" customWidth="1"/>
    <col min="6149" max="6150" width="13.28515625" style="455" customWidth="1"/>
    <col min="6151" max="6151" width="14.5703125" style="455" customWidth="1"/>
    <col min="6152" max="6152" width="13.28515625" style="455" customWidth="1"/>
    <col min="6153" max="6153" width="15.140625" style="455" customWidth="1"/>
    <col min="6154" max="6154" width="13.5703125" style="455" customWidth="1"/>
    <col min="6155" max="6155" width="23.5703125" style="455" customWidth="1"/>
    <col min="6156" max="6156" width="25.42578125" style="455" customWidth="1"/>
    <col min="6157" max="6157" width="19.85546875" style="455" customWidth="1"/>
    <col min="6158" max="6158" width="23" style="455" customWidth="1"/>
    <col min="6159" max="6159" width="19" style="455" customWidth="1"/>
    <col min="6160" max="6160" width="18" style="455" customWidth="1"/>
    <col min="6161" max="6161" width="18.42578125" style="455" customWidth="1"/>
    <col min="6162" max="6162" width="18.5703125" style="455" customWidth="1"/>
    <col min="6163" max="6163" width="21.5703125" style="455" customWidth="1"/>
    <col min="6164" max="6164" width="22.7109375" style="455" customWidth="1"/>
    <col min="6165" max="6165" width="22.28515625" style="455" customWidth="1"/>
    <col min="6166" max="6166" width="23.42578125" style="455" customWidth="1"/>
    <col min="6167" max="6167" width="23.5703125" style="455" customWidth="1"/>
    <col min="6168" max="6168" width="35.140625" style="455" customWidth="1"/>
    <col min="6169" max="6169" width="39.42578125" style="455" customWidth="1"/>
    <col min="6170" max="6170" width="39.7109375" style="455" customWidth="1"/>
    <col min="6171" max="6171" width="41.5703125" style="455" customWidth="1"/>
    <col min="6172" max="6172" width="37.28515625" style="455" customWidth="1"/>
    <col min="6173" max="6173" width="41.140625" style="455" customWidth="1"/>
    <col min="6174" max="6174" width="37.85546875" style="455" customWidth="1"/>
    <col min="6175" max="6175" width="30" style="455" customWidth="1"/>
    <col min="6176" max="6176" width="39.85546875" style="455" customWidth="1"/>
    <col min="6177" max="6177" width="21.85546875" style="455" customWidth="1"/>
    <col min="6178" max="6178" width="28" style="455" customWidth="1"/>
    <col min="6179" max="6179" width="42.5703125" style="455" customWidth="1"/>
    <col min="6180" max="6399" width="8.85546875" style="455"/>
    <col min="6400" max="6400" width="9.5703125" style="455" bestFit="1" customWidth="1"/>
    <col min="6401" max="6401" width="48.28515625" style="455" customWidth="1"/>
    <col min="6402" max="6402" width="14.140625" style="455" customWidth="1"/>
    <col min="6403" max="6404" width="14.28515625" style="455" customWidth="1"/>
    <col min="6405" max="6406" width="13.28515625" style="455" customWidth="1"/>
    <col min="6407" max="6407" width="14.5703125" style="455" customWidth="1"/>
    <col min="6408" max="6408" width="13.28515625" style="455" customWidth="1"/>
    <col min="6409" max="6409" width="15.140625" style="455" customWidth="1"/>
    <col min="6410" max="6410" width="13.5703125" style="455" customWidth="1"/>
    <col min="6411" max="6411" width="23.5703125" style="455" customWidth="1"/>
    <col min="6412" max="6412" width="25.42578125" style="455" customWidth="1"/>
    <col min="6413" max="6413" width="19.85546875" style="455" customWidth="1"/>
    <col min="6414" max="6414" width="23" style="455" customWidth="1"/>
    <col min="6415" max="6415" width="19" style="455" customWidth="1"/>
    <col min="6416" max="6416" width="18" style="455" customWidth="1"/>
    <col min="6417" max="6417" width="18.42578125" style="455" customWidth="1"/>
    <col min="6418" max="6418" width="18.5703125" style="455" customWidth="1"/>
    <col min="6419" max="6419" width="21.5703125" style="455" customWidth="1"/>
    <col min="6420" max="6420" width="22.7109375" style="455" customWidth="1"/>
    <col min="6421" max="6421" width="22.28515625" style="455" customWidth="1"/>
    <col min="6422" max="6422" width="23.42578125" style="455" customWidth="1"/>
    <col min="6423" max="6423" width="23.5703125" style="455" customWidth="1"/>
    <col min="6424" max="6424" width="35.140625" style="455" customWidth="1"/>
    <col min="6425" max="6425" width="39.42578125" style="455" customWidth="1"/>
    <col min="6426" max="6426" width="39.7109375" style="455" customWidth="1"/>
    <col min="6427" max="6427" width="41.5703125" style="455" customWidth="1"/>
    <col min="6428" max="6428" width="37.28515625" style="455" customWidth="1"/>
    <col min="6429" max="6429" width="41.140625" style="455" customWidth="1"/>
    <col min="6430" max="6430" width="37.85546875" style="455" customWidth="1"/>
    <col min="6431" max="6431" width="30" style="455" customWidth="1"/>
    <col min="6432" max="6432" width="39.85546875" style="455" customWidth="1"/>
    <col min="6433" max="6433" width="21.85546875" style="455" customWidth="1"/>
    <col min="6434" max="6434" width="28" style="455" customWidth="1"/>
    <col min="6435" max="6435" width="42.5703125" style="455" customWidth="1"/>
    <col min="6436" max="6655" width="8.85546875" style="455"/>
    <col min="6656" max="6656" width="9.5703125" style="455" bestFit="1" customWidth="1"/>
    <col min="6657" max="6657" width="48.28515625" style="455" customWidth="1"/>
    <col min="6658" max="6658" width="14.140625" style="455" customWidth="1"/>
    <col min="6659" max="6660" width="14.28515625" style="455" customWidth="1"/>
    <col min="6661" max="6662" width="13.28515625" style="455" customWidth="1"/>
    <col min="6663" max="6663" width="14.5703125" style="455" customWidth="1"/>
    <col min="6664" max="6664" width="13.28515625" style="455" customWidth="1"/>
    <col min="6665" max="6665" width="15.140625" style="455" customWidth="1"/>
    <col min="6666" max="6666" width="13.5703125" style="455" customWidth="1"/>
    <col min="6667" max="6667" width="23.5703125" style="455" customWidth="1"/>
    <col min="6668" max="6668" width="25.42578125" style="455" customWidth="1"/>
    <col min="6669" max="6669" width="19.85546875" style="455" customWidth="1"/>
    <col min="6670" max="6670" width="23" style="455" customWidth="1"/>
    <col min="6671" max="6671" width="19" style="455" customWidth="1"/>
    <col min="6672" max="6672" width="18" style="455" customWidth="1"/>
    <col min="6673" max="6673" width="18.42578125" style="455" customWidth="1"/>
    <col min="6674" max="6674" width="18.5703125" style="455" customWidth="1"/>
    <col min="6675" max="6675" width="21.5703125" style="455" customWidth="1"/>
    <col min="6676" max="6676" width="22.7109375" style="455" customWidth="1"/>
    <col min="6677" max="6677" width="22.28515625" style="455" customWidth="1"/>
    <col min="6678" max="6678" width="23.42578125" style="455" customWidth="1"/>
    <col min="6679" max="6679" width="23.5703125" style="455" customWidth="1"/>
    <col min="6680" max="6680" width="35.140625" style="455" customWidth="1"/>
    <col min="6681" max="6681" width="39.42578125" style="455" customWidth="1"/>
    <col min="6682" max="6682" width="39.7109375" style="455" customWidth="1"/>
    <col min="6683" max="6683" width="41.5703125" style="455" customWidth="1"/>
    <col min="6684" max="6684" width="37.28515625" style="455" customWidth="1"/>
    <col min="6685" max="6685" width="41.140625" style="455" customWidth="1"/>
    <col min="6686" max="6686" width="37.85546875" style="455" customWidth="1"/>
    <col min="6687" max="6687" width="30" style="455" customWidth="1"/>
    <col min="6688" max="6688" width="39.85546875" style="455" customWidth="1"/>
    <col min="6689" max="6689" width="21.85546875" style="455" customWidth="1"/>
    <col min="6690" max="6690" width="28" style="455" customWidth="1"/>
    <col min="6691" max="6691" width="42.5703125" style="455" customWidth="1"/>
    <col min="6692" max="6911" width="8.85546875" style="455"/>
    <col min="6912" max="6912" width="9.5703125" style="455" bestFit="1" customWidth="1"/>
    <col min="6913" max="6913" width="48.28515625" style="455" customWidth="1"/>
    <col min="6914" max="6914" width="14.140625" style="455" customWidth="1"/>
    <col min="6915" max="6916" width="14.28515625" style="455" customWidth="1"/>
    <col min="6917" max="6918" width="13.28515625" style="455" customWidth="1"/>
    <col min="6919" max="6919" width="14.5703125" style="455" customWidth="1"/>
    <col min="6920" max="6920" width="13.28515625" style="455" customWidth="1"/>
    <col min="6921" max="6921" width="15.140625" style="455" customWidth="1"/>
    <col min="6922" max="6922" width="13.5703125" style="455" customWidth="1"/>
    <col min="6923" max="6923" width="23.5703125" style="455" customWidth="1"/>
    <col min="6924" max="6924" width="25.42578125" style="455" customWidth="1"/>
    <col min="6925" max="6925" width="19.85546875" style="455" customWidth="1"/>
    <col min="6926" max="6926" width="23" style="455" customWidth="1"/>
    <col min="6927" max="6927" width="19" style="455" customWidth="1"/>
    <col min="6928" max="6928" width="18" style="455" customWidth="1"/>
    <col min="6929" max="6929" width="18.42578125" style="455" customWidth="1"/>
    <col min="6930" max="6930" width="18.5703125" style="455" customWidth="1"/>
    <col min="6931" max="6931" width="21.5703125" style="455" customWidth="1"/>
    <col min="6932" max="6932" width="22.7109375" style="455" customWidth="1"/>
    <col min="6933" max="6933" width="22.28515625" style="455" customWidth="1"/>
    <col min="6934" max="6934" width="23.42578125" style="455" customWidth="1"/>
    <col min="6935" max="6935" width="23.5703125" style="455" customWidth="1"/>
    <col min="6936" max="6936" width="35.140625" style="455" customWidth="1"/>
    <col min="6937" max="6937" width="39.42578125" style="455" customWidth="1"/>
    <col min="6938" max="6938" width="39.7109375" style="455" customWidth="1"/>
    <col min="6939" max="6939" width="41.5703125" style="455" customWidth="1"/>
    <col min="6940" max="6940" width="37.28515625" style="455" customWidth="1"/>
    <col min="6941" max="6941" width="41.140625" style="455" customWidth="1"/>
    <col min="6942" max="6942" width="37.85546875" style="455" customWidth="1"/>
    <col min="6943" max="6943" width="30" style="455" customWidth="1"/>
    <col min="6944" max="6944" width="39.85546875" style="455" customWidth="1"/>
    <col min="6945" max="6945" width="21.85546875" style="455" customWidth="1"/>
    <col min="6946" max="6946" width="28" style="455" customWidth="1"/>
    <col min="6947" max="6947" width="42.5703125" style="455" customWidth="1"/>
    <col min="6948" max="7167" width="8.85546875" style="455"/>
    <col min="7168" max="7168" width="9.5703125" style="455" bestFit="1" customWidth="1"/>
    <col min="7169" max="7169" width="48.28515625" style="455" customWidth="1"/>
    <col min="7170" max="7170" width="14.140625" style="455" customWidth="1"/>
    <col min="7171" max="7172" width="14.28515625" style="455" customWidth="1"/>
    <col min="7173" max="7174" width="13.28515625" style="455" customWidth="1"/>
    <col min="7175" max="7175" width="14.5703125" style="455" customWidth="1"/>
    <col min="7176" max="7176" width="13.28515625" style="455" customWidth="1"/>
    <col min="7177" max="7177" width="15.140625" style="455" customWidth="1"/>
    <col min="7178" max="7178" width="13.5703125" style="455" customWidth="1"/>
    <col min="7179" max="7179" width="23.5703125" style="455" customWidth="1"/>
    <col min="7180" max="7180" width="25.42578125" style="455" customWidth="1"/>
    <col min="7181" max="7181" width="19.85546875" style="455" customWidth="1"/>
    <col min="7182" max="7182" width="23" style="455" customWidth="1"/>
    <col min="7183" max="7183" width="19" style="455" customWidth="1"/>
    <col min="7184" max="7184" width="18" style="455" customWidth="1"/>
    <col min="7185" max="7185" width="18.42578125" style="455" customWidth="1"/>
    <col min="7186" max="7186" width="18.5703125" style="455" customWidth="1"/>
    <col min="7187" max="7187" width="21.5703125" style="455" customWidth="1"/>
    <col min="7188" max="7188" width="22.7109375" style="455" customWidth="1"/>
    <col min="7189" max="7189" width="22.28515625" style="455" customWidth="1"/>
    <col min="7190" max="7190" width="23.42578125" style="455" customWidth="1"/>
    <col min="7191" max="7191" width="23.5703125" style="455" customWidth="1"/>
    <col min="7192" max="7192" width="35.140625" style="455" customWidth="1"/>
    <col min="7193" max="7193" width="39.42578125" style="455" customWidth="1"/>
    <col min="7194" max="7194" width="39.7109375" style="455" customWidth="1"/>
    <col min="7195" max="7195" width="41.5703125" style="455" customWidth="1"/>
    <col min="7196" max="7196" width="37.28515625" style="455" customWidth="1"/>
    <col min="7197" max="7197" width="41.140625" style="455" customWidth="1"/>
    <col min="7198" max="7198" width="37.85546875" style="455" customWidth="1"/>
    <col min="7199" max="7199" width="30" style="455" customWidth="1"/>
    <col min="7200" max="7200" width="39.85546875" style="455" customWidth="1"/>
    <col min="7201" max="7201" width="21.85546875" style="455" customWidth="1"/>
    <col min="7202" max="7202" width="28" style="455" customWidth="1"/>
    <col min="7203" max="7203" width="42.5703125" style="455" customWidth="1"/>
    <col min="7204" max="7423" width="8.85546875" style="455"/>
    <col min="7424" max="7424" width="9.5703125" style="455" bestFit="1" customWidth="1"/>
    <col min="7425" max="7425" width="48.28515625" style="455" customWidth="1"/>
    <col min="7426" max="7426" width="14.140625" style="455" customWidth="1"/>
    <col min="7427" max="7428" width="14.28515625" style="455" customWidth="1"/>
    <col min="7429" max="7430" width="13.28515625" style="455" customWidth="1"/>
    <col min="7431" max="7431" width="14.5703125" style="455" customWidth="1"/>
    <col min="7432" max="7432" width="13.28515625" style="455" customWidth="1"/>
    <col min="7433" max="7433" width="15.140625" style="455" customWidth="1"/>
    <col min="7434" max="7434" width="13.5703125" style="455" customWidth="1"/>
    <col min="7435" max="7435" width="23.5703125" style="455" customWidth="1"/>
    <col min="7436" max="7436" width="25.42578125" style="455" customWidth="1"/>
    <col min="7437" max="7437" width="19.85546875" style="455" customWidth="1"/>
    <col min="7438" max="7438" width="23" style="455" customWidth="1"/>
    <col min="7439" max="7439" width="19" style="455" customWidth="1"/>
    <col min="7440" max="7440" width="18" style="455" customWidth="1"/>
    <col min="7441" max="7441" width="18.42578125" style="455" customWidth="1"/>
    <col min="7442" max="7442" width="18.5703125" style="455" customWidth="1"/>
    <col min="7443" max="7443" width="21.5703125" style="455" customWidth="1"/>
    <col min="7444" max="7444" width="22.7109375" style="455" customWidth="1"/>
    <col min="7445" max="7445" width="22.28515625" style="455" customWidth="1"/>
    <col min="7446" max="7446" width="23.42578125" style="455" customWidth="1"/>
    <col min="7447" max="7447" width="23.5703125" style="455" customWidth="1"/>
    <col min="7448" max="7448" width="35.140625" style="455" customWidth="1"/>
    <col min="7449" max="7449" width="39.42578125" style="455" customWidth="1"/>
    <col min="7450" max="7450" width="39.7109375" style="455" customWidth="1"/>
    <col min="7451" max="7451" width="41.5703125" style="455" customWidth="1"/>
    <col min="7452" max="7452" width="37.28515625" style="455" customWidth="1"/>
    <col min="7453" max="7453" width="41.140625" style="455" customWidth="1"/>
    <col min="7454" max="7454" width="37.85546875" style="455" customWidth="1"/>
    <col min="7455" max="7455" width="30" style="455" customWidth="1"/>
    <col min="7456" max="7456" width="39.85546875" style="455" customWidth="1"/>
    <col min="7457" max="7457" width="21.85546875" style="455" customWidth="1"/>
    <col min="7458" max="7458" width="28" style="455" customWidth="1"/>
    <col min="7459" max="7459" width="42.5703125" style="455" customWidth="1"/>
    <col min="7460" max="7679" width="8.85546875" style="455"/>
    <col min="7680" max="7680" width="9.5703125" style="455" bestFit="1" customWidth="1"/>
    <col min="7681" max="7681" width="48.28515625" style="455" customWidth="1"/>
    <col min="7682" max="7682" width="14.140625" style="455" customWidth="1"/>
    <col min="7683" max="7684" width="14.28515625" style="455" customWidth="1"/>
    <col min="7685" max="7686" width="13.28515625" style="455" customWidth="1"/>
    <col min="7687" max="7687" width="14.5703125" style="455" customWidth="1"/>
    <col min="7688" max="7688" width="13.28515625" style="455" customWidth="1"/>
    <col min="7689" max="7689" width="15.140625" style="455" customWidth="1"/>
    <col min="7690" max="7690" width="13.5703125" style="455" customWidth="1"/>
    <col min="7691" max="7691" width="23.5703125" style="455" customWidth="1"/>
    <col min="7692" max="7692" width="25.42578125" style="455" customWidth="1"/>
    <col min="7693" max="7693" width="19.85546875" style="455" customWidth="1"/>
    <col min="7694" max="7694" width="23" style="455" customWidth="1"/>
    <col min="7695" max="7695" width="19" style="455" customWidth="1"/>
    <col min="7696" max="7696" width="18" style="455" customWidth="1"/>
    <col min="7697" max="7697" width="18.42578125" style="455" customWidth="1"/>
    <col min="7698" max="7698" width="18.5703125" style="455" customWidth="1"/>
    <col min="7699" max="7699" width="21.5703125" style="455" customWidth="1"/>
    <col min="7700" max="7700" width="22.7109375" style="455" customWidth="1"/>
    <col min="7701" max="7701" width="22.28515625" style="455" customWidth="1"/>
    <col min="7702" max="7702" width="23.42578125" style="455" customWidth="1"/>
    <col min="7703" max="7703" width="23.5703125" style="455" customWidth="1"/>
    <col min="7704" max="7704" width="35.140625" style="455" customWidth="1"/>
    <col min="7705" max="7705" width="39.42578125" style="455" customWidth="1"/>
    <col min="7706" max="7706" width="39.7109375" style="455" customWidth="1"/>
    <col min="7707" max="7707" width="41.5703125" style="455" customWidth="1"/>
    <col min="7708" max="7708" width="37.28515625" style="455" customWidth="1"/>
    <col min="7709" max="7709" width="41.140625" style="455" customWidth="1"/>
    <col min="7710" max="7710" width="37.85546875" style="455" customWidth="1"/>
    <col min="7711" max="7711" width="30" style="455" customWidth="1"/>
    <col min="7712" max="7712" width="39.85546875" style="455" customWidth="1"/>
    <col min="7713" max="7713" width="21.85546875" style="455" customWidth="1"/>
    <col min="7714" max="7714" width="28" style="455" customWidth="1"/>
    <col min="7715" max="7715" width="42.5703125" style="455" customWidth="1"/>
    <col min="7716" max="7935" width="8.85546875" style="455"/>
    <col min="7936" max="7936" width="9.5703125" style="455" bestFit="1" customWidth="1"/>
    <col min="7937" max="7937" width="48.28515625" style="455" customWidth="1"/>
    <col min="7938" max="7938" width="14.140625" style="455" customWidth="1"/>
    <col min="7939" max="7940" width="14.28515625" style="455" customWidth="1"/>
    <col min="7941" max="7942" width="13.28515625" style="455" customWidth="1"/>
    <col min="7943" max="7943" width="14.5703125" style="455" customWidth="1"/>
    <col min="7944" max="7944" width="13.28515625" style="455" customWidth="1"/>
    <col min="7945" max="7945" width="15.140625" style="455" customWidth="1"/>
    <col min="7946" max="7946" width="13.5703125" style="455" customWidth="1"/>
    <col min="7947" max="7947" width="23.5703125" style="455" customWidth="1"/>
    <col min="7948" max="7948" width="25.42578125" style="455" customWidth="1"/>
    <col min="7949" max="7949" width="19.85546875" style="455" customWidth="1"/>
    <col min="7950" max="7950" width="23" style="455" customWidth="1"/>
    <col min="7951" max="7951" width="19" style="455" customWidth="1"/>
    <col min="7952" max="7952" width="18" style="455" customWidth="1"/>
    <col min="7953" max="7953" width="18.42578125" style="455" customWidth="1"/>
    <col min="7954" max="7954" width="18.5703125" style="455" customWidth="1"/>
    <col min="7955" max="7955" width="21.5703125" style="455" customWidth="1"/>
    <col min="7956" max="7956" width="22.7109375" style="455" customWidth="1"/>
    <col min="7957" max="7957" width="22.28515625" style="455" customWidth="1"/>
    <col min="7958" max="7958" width="23.42578125" style="455" customWidth="1"/>
    <col min="7959" max="7959" width="23.5703125" style="455" customWidth="1"/>
    <col min="7960" max="7960" width="35.140625" style="455" customWidth="1"/>
    <col min="7961" max="7961" width="39.42578125" style="455" customWidth="1"/>
    <col min="7962" max="7962" width="39.7109375" style="455" customWidth="1"/>
    <col min="7963" max="7963" width="41.5703125" style="455" customWidth="1"/>
    <col min="7964" max="7964" width="37.28515625" style="455" customWidth="1"/>
    <col min="7965" max="7965" width="41.140625" style="455" customWidth="1"/>
    <col min="7966" max="7966" width="37.85546875" style="455" customWidth="1"/>
    <col min="7967" max="7967" width="30" style="455" customWidth="1"/>
    <col min="7968" max="7968" width="39.85546875" style="455" customWidth="1"/>
    <col min="7969" max="7969" width="21.85546875" style="455" customWidth="1"/>
    <col min="7970" max="7970" width="28" style="455" customWidth="1"/>
    <col min="7971" max="7971" width="42.5703125" style="455" customWidth="1"/>
    <col min="7972" max="8191" width="8.85546875" style="455"/>
    <col min="8192" max="8192" width="9.5703125" style="455" bestFit="1" customWidth="1"/>
    <col min="8193" max="8193" width="48.28515625" style="455" customWidth="1"/>
    <col min="8194" max="8194" width="14.140625" style="455" customWidth="1"/>
    <col min="8195" max="8196" width="14.28515625" style="455" customWidth="1"/>
    <col min="8197" max="8198" width="13.28515625" style="455" customWidth="1"/>
    <col min="8199" max="8199" width="14.5703125" style="455" customWidth="1"/>
    <col min="8200" max="8200" width="13.28515625" style="455" customWidth="1"/>
    <col min="8201" max="8201" width="15.140625" style="455" customWidth="1"/>
    <col min="8202" max="8202" width="13.5703125" style="455" customWidth="1"/>
    <col min="8203" max="8203" width="23.5703125" style="455" customWidth="1"/>
    <col min="8204" max="8204" width="25.42578125" style="455" customWidth="1"/>
    <col min="8205" max="8205" width="19.85546875" style="455" customWidth="1"/>
    <col min="8206" max="8206" width="23" style="455" customWidth="1"/>
    <col min="8207" max="8207" width="19" style="455" customWidth="1"/>
    <col min="8208" max="8208" width="18" style="455" customWidth="1"/>
    <col min="8209" max="8209" width="18.42578125" style="455" customWidth="1"/>
    <col min="8210" max="8210" width="18.5703125" style="455" customWidth="1"/>
    <col min="8211" max="8211" width="21.5703125" style="455" customWidth="1"/>
    <col min="8212" max="8212" width="22.7109375" style="455" customWidth="1"/>
    <col min="8213" max="8213" width="22.28515625" style="455" customWidth="1"/>
    <col min="8214" max="8214" width="23.42578125" style="455" customWidth="1"/>
    <col min="8215" max="8215" width="23.5703125" style="455" customWidth="1"/>
    <col min="8216" max="8216" width="35.140625" style="455" customWidth="1"/>
    <col min="8217" max="8217" width="39.42578125" style="455" customWidth="1"/>
    <col min="8218" max="8218" width="39.7109375" style="455" customWidth="1"/>
    <col min="8219" max="8219" width="41.5703125" style="455" customWidth="1"/>
    <col min="8220" max="8220" width="37.28515625" style="455" customWidth="1"/>
    <col min="8221" max="8221" width="41.140625" style="455" customWidth="1"/>
    <col min="8222" max="8222" width="37.85546875" style="455" customWidth="1"/>
    <col min="8223" max="8223" width="30" style="455" customWidth="1"/>
    <col min="8224" max="8224" width="39.85546875" style="455" customWidth="1"/>
    <col min="8225" max="8225" width="21.85546875" style="455" customWidth="1"/>
    <col min="8226" max="8226" width="28" style="455" customWidth="1"/>
    <col min="8227" max="8227" width="42.5703125" style="455" customWidth="1"/>
    <col min="8228" max="8447" width="8.85546875" style="455"/>
    <col min="8448" max="8448" width="9.5703125" style="455" bestFit="1" customWidth="1"/>
    <col min="8449" max="8449" width="48.28515625" style="455" customWidth="1"/>
    <col min="8450" max="8450" width="14.140625" style="455" customWidth="1"/>
    <col min="8451" max="8452" width="14.28515625" style="455" customWidth="1"/>
    <col min="8453" max="8454" width="13.28515625" style="455" customWidth="1"/>
    <col min="8455" max="8455" width="14.5703125" style="455" customWidth="1"/>
    <col min="8456" max="8456" width="13.28515625" style="455" customWidth="1"/>
    <col min="8457" max="8457" width="15.140625" style="455" customWidth="1"/>
    <col min="8458" max="8458" width="13.5703125" style="455" customWidth="1"/>
    <col min="8459" max="8459" width="23.5703125" style="455" customWidth="1"/>
    <col min="8460" max="8460" width="25.42578125" style="455" customWidth="1"/>
    <col min="8461" max="8461" width="19.85546875" style="455" customWidth="1"/>
    <col min="8462" max="8462" width="23" style="455" customWidth="1"/>
    <col min="8463" max="8463" width="19" style="455" customWidth="1"/>
    <col min="8464" max="8464" width="18" style="455" customWidth="1"/>
    <col min="8465" max="8465" width="18.42578125" style="455" customWidth="1"/>
    <col min="8466" max="8466" width="18.5703125" style="455" customWidth="1"/>
    <col min="8467" max="8467" width="21.5703125" style="455" customWidth="1"/>
    <col min="8468" max="8468" width="22.7109375" style="455" customWidth="1"/>
    <col min="8469" max="8469" width="22.28515625" style="455" customWidth="1"/>
    <col min="8470" max="8470" width="23.42578125" style="455" customWidth="1"/>
    <col min="8471" max="8471" width="23.5703125" style="455" customWidth="1"/>
    <col min="8472" max="8472" width="35.140625" style="455" customWidth="1"/>
    <col min="8473" max="8473" width="39.42578125" style="455" customWidth="1"/>
    <col min="8474" max="8474" width="39.7109375" style="455" customWidth="1"/>
    <col min="8475" max="8475" width="41.5703125" style="455" customWidth="1"/>
    <col min="8476" max="8476" width="37.28515625" style="455" customWidth="1"/>
    <col min="8477" max="8477" width="41.140625" style="455" customWidth="1"/>
    <col min="8478" max="8478" width="37.85546875" style="455" customWidth="1"/>
    <col min="8479" max="8479" width="30" style="455" customWidth="1"/>
    <col min="8480" max="8480" width="39.85546875" style="455" customWidth="1"/>
    <col min="8481" max="8481" width="21.85546875" style="455" customWidth="1"/>
    <col min="8482" max="8482" width="28" style="455" customWidth="1"/>
    <col min="8483" max="8483" width="42.5703125" style="455" customWidth="1"/>
    <col min="8484" max="8703" width="8.85546875" style="455"/>
    <col min="8704" max="8704" width="9.5703125" style="455" bestFit="1" customWidth="1"/>
    <col min="8705" max="8705" width="48.28515625" style="455" customWidth="1"/>
    <col min="8706" max="8706" width="14.140625" style="455" customWidth="1"/>
    <col min="8707" max="8708" width="14.28515625" style="455" customWidth="1"/>
    <col min="8709" max="8710" width="13.28515625" style="455" customWidth="1"/>
    <col min="8711" max="8711" width="14.5703125" style="455" customWidth="1"/>
    <col min="8712" max="8712" width="13.28515625" style="455" customWidth="1"/>
    <col min="8713" max="8713" width="15.140625" style="455" customWidth="1"/>
    <col min="8714" max="8714" width="13.5703125" style="455" customWidth="1"/>
    <col min="8715" max="8715" width="23.5703125" style="455" customWidth="1"/>
    <col min="8716" max="8716" width="25.42578125" style="455" customWidth="1"/>
    <col min="8717" max="8717" width="19.85546875" style="455" customWidth="1"/>
    <col min="8718" max="8718" width="23" style="455" customWidth="1"/>
    <col min="8719" max="8719" width="19" style="455" customWidth="1"/>
    <col min="8720" max="8720" width="18" style="455" customWidth="1"/>
    <col min="8721" max="8721" width="18.42578125" style="455" customWidth="1"/>
    <col min="8722" max="8722" width="18.5703125" style="455" customWidth="1"/>
    <col min="8723" max="8723" width="21.5703125" style="455" customWidth="1"/>
    <col min="8724" max="8724" width="22.7109375" style="455" customWidth="1"/>
    <col min="8725" max="8725" width="22.28515625" style="455" customWidth="1"/>
    <col min="8726" max="8726" width="23.42578125" style="455" customWidth="1"/>
    <col min="8727" max="8727" width="23.5703125" style="455" customWidth="1"/>
    <col min="8728" max="8728" width="35.140625" style="455" customWidth="1"/>
    <col min="8729" max="8729" width="39.42578125" style="455" customWidth="1"/>
    <col min="8730" max="8730" width="39.7109375" style="455" customWidth="1"/>
    <col min="8731" max="8731" width="41.5703125" style="455" customWidth="1"/>
    <col min="8732" max="8732" width="37.28515625" style="455" customWidth="1"/>
    <col min="8733" max="8733" width="41.140625" style="455" customWidth="1"/>
    <col min="8734" max="8734" width="37.85546875" style="455" customWidth="1"/>
    <col min="8735" max="8735" width="30" style="455" customWidth="1"/>
    <col min="8736" max="8736" width="39.85546875" style="455" customWidth="1"/>
    <col min="8737" max="8737" width="21.85546875" style="455" customWidth="1"/>
    <col min="8738" max="8738" width="28" style="455" customWidth="1"/>
    <col min="8739" max="8739" width="42.5703125" style="455" customWidth="1"/>
    <col min="8740" max="8959" width="8.85546875" style="455"/>
    <col min="8960" max="8960" width="9.5703125" style="455" bestFit="1" customWidth="1"/>
    <col min="8961" max="8961" width="48.28515625" style="455" customWidth="1"/>
    <col min="8962" max="8962" width="14.140625" style="455" customWidth="1"/>
    <col min="8963" max="8964" width="14.28515625" style="455" customWidth="1"/>
    <col min="8965" max="8966" width="13.28515625" style="455" customWidth="1"/>
    <col min="8967" max="8967" width="14.5703125" style="455" customWidth="1"/>
    <col min="8968" max="8968" width="13.28515625" style="455" customWidth="1"/>
    <col min="8969" max="8969" width="15.140625" style="455" customWidth="1"/>
    <col min="8970" max="8970" width="13.5703125" style="455" customWidth="1"/>
    <col min="8971" max="8971" width="23.5703125" style="455" customWidth="1"/>
    <col min="8972" max="8972" width="25.42578125" style="455" customWidth="1"/>
    <col min="8973" max="8973" width="19.85546875" style="455" customWidth="1"/>
    <col min="8974" max="8974" width="23" style="455" customWidth="1"/>
    <col min="8975" max="8975" width="19" style="455" customWidth="1"/>
    <col min="8976" max="8976" width="18" style="455" customWidth="1"/>
    <col min="8977" max="8977" width="18.42578125" style="455" customWidth="1"/>
    <col min="8978" max="8978" width="18.5703125" style="455" customWidth="1"/>
    <col min="8979" max="8979" width="21.5703125" style="455" customWidth="1"/>
    <col min="8980" max="8980" width="22.7109375" style="455" customWidth="1"/>
    <col min="8981" max="8981" width="22.28515625" style="455" customWidth="1"/>
    <col min="8982" max="8982" width="23.42578125" style="455" customWidth="1"/>
    <col min="8983" max="8983" width="23.5703125" style="455" customWidth="1"/>
    <col min="8984" max="8984" width="35.140625" style="455" customWidth="1"/>
    <col min="8985" max="8985" width="39.42578125" style="455" customWidth="1"/>
    <col min="8986" max="8986" width="39.7109375" style="455" customWidth="1"/>
    <col min="8987" max="8987" width="41.5703125" style="455" customWidth="1"/>
    <col min="8988" max="8988" width="37.28515625" style="455" customWidth="1"/>
    <col min="8989" max="8989" width="41.140625" style="455" customWidth="1"/>
    <col min="8990" max="8990" width="37.85546875" style="455" customWidth="1"/>
    <col min="8991" max="8991" width="30" style="455" customWidth="1"/>
    <col min="8992" max="8992" width="39.85546875" style="455" customWidth="1"/>
    <col min="8993" max="8993" width="21.85546875" style="455" customWidth="1"/>
    <col min="8994" max="8994" width="28" style="455" customWidth="1"/>
    <col min="8995" max="8995" width="42.5703125" style="455" customWidth="1"/>
    <col min="8996" max="9215" width="8.85546875" style="455"/>
    <col min="9216" max="9216" width="9.5703125" style="455" bestFit="1" customWidth="1"/>
    <col min="9217" max="9217" width="48.28515625" style="455" customWidth="1"/>
    <col min="9218" max="9218" width="14.140625" style="455" customWidth="1"/>
    <col min="9219" max="9220" width="14.28515625" style="455" customWidth="1"/>
    <col min="9221" max="9222" width="13.28515625" style="455" customWidth="1"/>
    <col min="9223" max="9223" width="14.5703125" style="455" customWidth="1"/>
    <col min="9224" max="9224" width="13.28515625" style="455" customWidth="1"/>
    <col min="9225" max="9225" width="15.140625" style="455" customWidth="1"/>
    <col min="9226" max="9226" width="13.5703125" style="455" customWidth="1"/>
    <col min="9227" max="9227" width="23.5703125" style="455" customWidth="1"/>
    <col min="9228" max="9228" width="25.42578125" style="455" customWidth="1"/>
    <col min="9229" max="9229" width="19.85546875" style="455" customWidth="1"/>
    <col min="9230" max="9230" width="23" style="455" customWidth="1"/>
    <col min="9231" max="9231" width="19" style="455" customWidth="1"/>
    <col min="9232" max="9232" width="18" style="455" customWidth="1"/>
    <col min="9233" max="9233" width="18.42578125" style="455" customWidth="1"/>
    <col min="9234" max="9234" width="18.5703125" style="455" customWidth="1"/>
    <col min="9235" max="9235" width="21.5703125" style="455" customWidth="1"/>
    <col min="9236" max="9236" width="22.7109375" style="455" customWidth="1"/>
    <col min="9237" max="9237" width="22.28515625" style="455" customWidth="1"/>
    <col min="9238" max="9238" width="23.42578125" style="455" customWidth="1"/>
    <col min="9239" max="9239" width="23.5703125" style="455" customWidth="1"/>
    <col min="9240" max="9240" width="35.140625" style="455" customWidth="1"/>
    <col min="9241" max="9241" width="39.42578125" style="455" customWidth="1"/>
    <col min="9242" max="9242" width="39.7109375" style="455" customWidth="1"/>
    <col min="9243" max="9243" width="41.5703125" style="455" customWidth="1"/>
    <col min="9244" max="9244" width="37.28515625" style="455" customWidth="1"/>
    <col min="9245" max="9245" width="41.140625" style="455" customWidth="1"/>
    <col min="9246" max="9246" width="37.85546875" style="455" customWidth="1"/>
    <col min="9247" max="9247" width="30" style="455" customWidth="1"/>
    <col min="9248" max="9248" width="39.85546875" style="455" customWidth="1"/>
    <col min="9249" max="9249" width="21.85546875" style="455" customWidth="1"/>
    <col min="9250" max="9250" width="28" style="455" customWidth="1"/>
    <col min="9251" max="9251" width="42.5703125" style="455" customWidth="1"/>
    <col min="9252" max="9471" width="8.85546875" style="455"/>
    <col min="9472" max="9472" width="9.5703125" style="455" bestFit="1" customWidth="1"/>
    <col min="9473" max="9473" width="48.28515625" style="455" customWidth="1"/>
    <col min="9474" max="9474" width="14.140625" style="455" customWidth="1"/>
    <col min="9475" max="9476" width="14.28515625" style="455" customWidth="1"/>
    <col min="9477" max="9478" width="13.28515625" style="455" customWidth="1"/>
    <col min="9479" max="9479" width="14.5703125" style="455" customWidth="1"/>
    <col min="9480" max="9480" width="13.28515625" style="455" customWidth="1"/>
    <col min="9481" max="9481" width="15.140625" style="455" customWidth="1"/>
    <col min="9482" max="9482" width="13.5703125" style="455" customWidth="1"/>
    <col min="9483" max="9483" width="23.5703125" style="455" customWidth="1"/>
    <col min="9484" max="9484" width="25.42578125" style="455" customWidth="1"/>
    <col min="9485" max="9485" width="19.85546875" style="455" customWidth="1"/>
    <col min="9486" max="9486" width="23" style="455" customWidth="1"/>
    <col min="9487" max="9487" width="19" style="455" customWidth="1"/>
    <col min="9488" max="9488" width="18" style="455" customWidth="1"/>
    <col min="9489" max="9489" width="18.42578125" style="455" customWidth="1"/>
    <col min="9490" max="9490" width="18.5703125" style="455" customWidth="1"/>
    <col min="9491" max="9491" width="21.5703125" style="455" customWidth="1"/>
    <col min="9492" max="9492" width="22.7109375" style="455" customWidth="1"/>
    <col min="9493" max="9493" width="22.28515625" style="455" customWidth="1"/>
    <col min="9494" max="9494" width="23.42578125" style="455" customWidth="1"/>
    <col min="9495" max="9495" width="23.5703125" style="455" customWidth="1"/>
    <col min="9496" max="9496" width="35.140625" style="455" customWidth="1"/>
    <col min="9497" max="9497" width="39.42578125" style="455" customWidth="1"/>
    <col min="9498" max="9498" width="39.7109375" style="455" customWidth="1"/>
    <col min="9499" max="9499" width="41.5703125" style="455" customWidth="1"/>
    <col min="9500" max="9500" width="37.28515625" style="455" customWidth="1"/>
    <col min="9501" max="9501" width="41.140625" style="455" customWidth="1"/>
    <col min="9502" max="9502" width="37.85546875" style="455" customWidth="1"/>
    <col min="9503" max="9503" width="30" style="455" customWidth="1"/>
    <col min="9504" max="9504" width="39.85546875" style="455" customWidth="1"/>
    <col min="9505" max="9505" width="21.85546875" style="455" customWidth="1"/>
    <col min="9506" max="9506" width="28" style="455" customWidth="1"/>
    <col min="9507" max="9507" width="42.5703125" style="455" customWidth="1"/>
    <col min="9508" max="9727" width="8.85546875" style="455"/>
    <col min="9728" max="9728" width="9.5703125" style="455" bestFit="1" customWidth="1"/>
    <col min="9729" max="9729" width="48.28515625" style="455" customWidth="1"/>
    <col min="9730" max="9730" width="14.140625" style="455" customWidth="1"/>
    <col min="9731" max="9732" width="14.28515625" style="455" customWidth="1"/>
    <col min="9733" max="9734" width="13.28515625" style="455" customWidth="1"/>
    <col min="9735" max="9735" width="14.5703125" style="455" customWidth="1"/>
    <col min="9736" max="9736" width="13.28515625" style="455" customWidth="1"/>
    <col min="9737" max="9737" width="15.140625" style="455" customWidth="1"/>
    <col min="9738" max="9738" width="13.5703125" style="455" customWidth="1"/>
    <col min="9739" max="9739" width="23.5703125" style="455" customWidth="1"/>
    <col min="9740" max="9740" width="25.42578125" style="455" customWidth="1"/>
    <col min="9741" max="9741" width="19.85546875" style="455" customWidth="1"/>
    <col min="9742" max="9742" width="23" style="455" customWidth="1"/>
    <col min="9743" max="9743" width="19" style="455" customWidth="1"/>
    <col min="9744" max="9744" width="18" style="455" customWidth="1"/>
    <col min="9745" max="9745" width="18.42578125" style="455" customWidth="1"/>
    <col min="9746" max="9746" width="18.5703125" style="455" customWidth="1"/>
    <col min="9747" max="9747" width="21.5703125" style="455" customWidth="1"/>
    <col min="9748" max="9748" width="22.7109375" style="455" customWidth="1"/>
    <col min="9749" max="9749" width="22.28515625" style="455" customWidth="1"/>
    <col min="9750" max="9750" width="23.42578125" style="455" customWidth="1"/>
    <col min="9751" max="9751" width="23.5703125" style="455" customWidth="1"/>
    <col min="9752" max="9752" width="35.140625" style="455" customWidth="1"/>
    <col min="9753" max="9753" width="39.42578125" style="455" customWidth="1"/>
    <col min="9754" max="9754" width="39.7109375" style="455" customWidth="1"/>
    <col min="9755" max="9755" width="41.5703125" style="455" customWidth="1"/>
    <col min="9756" max="9756" width="37.28515625" style="455" customWidth="1"/>
    <col min="9757" max="9757" width="41.140625" style="455" customWidth="1"/>
    <col min="9758" max="9758" width="37.85546875" style="455" customWidth="1"/>
    <col min="9759" max="9759" width="30" style="455" customWidth="1"/>
    <col min="9760" max="9760" width="39.85546875" style="455" customWidth="1"/>
    <col min="9761" max="9761" width="21.85546875" style="455" customWidth="1"/>
    <col min="9762" max="9762" width="28" style="455" customWidth="1"/>
    <col min="9763" max="9763" width="42.5703125" style="455" customWidth="1"/>
    <col min="9764" max="9983" width="8.85546875" style="455"/>
    <col min="9984" max="9984" width="9.5703125" style="455" bestFit="1" customWidth="1"/>
    <col min="9985" max="9985" width="48.28515625" style="455" customWidth="1"/>
    <col min="9986" max="9986" width="14.140625" style="455" customWidth="1"/>
    <col min="9987" max="9988" width="14.28515625" style="455" customWidth="1"/>
    <col min="9989" max="9990" width="13.28515625" style="455" customWidth="1"/>
    <col min="9991" max="9991" width="14.5703125" style="455" customWidth="1"/>
    <col min="9992" max="9992" width="13.28515625" style="455" customWidth="1"/>
    <col min="9993" max="9993" width="15.140625" style="455" customWidth="1"/>
    <col min="9994" max="9994" width="13.5703125" style="455" customWidth="1"/>
    <col min="9995" max="9995" width="23.5703125" style="455" customWidth="1"/>
    <col min="9996" max="9996" width="25.42578125" style="455" customWidth="1"/>
    <col min="9997" max="9997" width="19.85546875" style="455" customWidth="1"/>
    <col min="9998" max="9998" width="23" style="455" customWidth="1"/>
    <col min="9999" max="9999" width="19" style="455" customWidth="1"/>
    <col min="10000" max="10000" width="18" style="455" customWidth="1"/>
    <col min="10001" max="10001" width="18.42578125" style="455" customWidth="1"/>
    <col min="10002" max="10002" width="18.5703125" style="455" customWidth="1"/>
    <col min="10003" max="10003" width="21.5703125" style="455" customWidth="1"/>
    <col min="10004" max="10004" width="22.7109375" style="455" customWidth="1"/>
    <col min="10005" max="10005" width="22.28515625" style="455" customWidth="1"/>
    <col min="10006" max="10006" width="23.42578125" style="455" customWidth="1"/>
    <col min="10007" max="10007" width="23.5703125" style="455" customWidth="1"/>
    <col min="10008" max="10008" width="35.140625" style="455" customWidth="1"/>
    <col min="10009" max="10009" width="39.42578125" style="455" customWidth="1"/>
    <col min="10010" max="10010" width="39.7109375" style="455" customWidth="1"/>
    <col min="10011" max="10011" width="41.5703125" style="455" customWidth="1"/>
    <col min="10012" max="10012" width="37.28515625" style="455" customWidth="1"/>
    <col min="10013" max="10013" width="41.140625" style="455" customWidth="1"/>
    <col min="10014" max="10014" width="37.85546875" style="455" customWidth="1"/>
    <col min="10015" max="10015" width="30" style="455" customWidth="1"/>
    <col min="10016" max="10016" width="39.85546875" style="455" customWidth="1"/>
    <col min="10017" max="10017" width="21.85546875" style="455" customWidth="1"/>
    <col min="10018" max="10018" width="28" style="455" customWidth="1"/>
    <col min="10019" max="10019" width="42.5703125" style="455" customWidth="1"/>
    <col min="10020" max="10239" width="8.85546875" style="455"/>
    <col min="10240" max="10240" width="9.5703125" style="455" bestFit="1" customWidth="1"/>
    <col min="10241" max="10241" width="48.28515625" style="455" customWidth="1"/>
    <col min="10242" max="10242" width="14.140625" style="455" customWidth="1"/>
    <col min="10243" max="10244" width="14.28515625" style="455" customWidth="1"/>
    <col min="10245" max="10246" width="13.28515625" style="455" customWidth="1"/>
    <col min="10247" max="10247" width="14.5703125" style="455" customWidth="1"/>
    <col min="10248" max="10248" width="13.28515625" style="455" customWidth="1"/>
    <col min="10249" max="10249" width="15.140625" style="455" customWidth="1"/>
    <col min="10250" max="10250" width="13.5703125" style="455" customWidth="1"/>
    <col min="10251" max="10251" width="23.5703125" style="455" customWidth="1"/>
    <col min="10252" max="10252" width="25.42578125" style="455" customWidth="1"/>
    <col min="10253" max="10253" width="19.85546875" style="455" customWidth="1"/>
    <col min="10254" max="10254" width="23" style="455" customWidth="1"/>
    <col min="10255" max="10255" width="19" style="455" customWidth="1"/>
    <col min="10256" max="10256" width="18" style="455" customWidth="1"/>
    <col min="10257" max="10257" width="18.42578125" style="455" customWidth="1"/>
    <col min="10258" max="10258" width="18.5703125" style="455" customWidth="1"/>
    <col min="10259" max="10259" width="21.5703125" style="455" customWidth="1"/>
    <col min="10260" max="10260" width="22.7109375" style="455" customWidth="1"/>
    <col min="10261" max="10261" width="22.28515625" style="455" customWidth="1"/>
    <col min="10262" max="10262" width="23.42578125" style="455" customWidth="1"/>
    <col min="10263" max="10263" width="23.5703125" style="455" customWidth="1"/>
    <col min="10264" max="10264" width="35.140625" style="455" customWidth="1"/>
    <col min="10265" max="10265" width="39.42578125" style="455" customWidth="1"/>
    <col min="10266" max="10266" width="39.7109375" style="455" customWidth="1"/>
    <col min="10267" max="10267" width="41.5703125" style="455" customWidth="1"/>
    <col min="10268" max="10268" width="37.28515625" style="455" customWidth="1"/>
    <col min="10269" max="10269" width="41.140625" style="455" customWidth="1"/>
    <col min="10270" max="10270" width="37.85546875" style="455" customWidth="1"/>
    <col min="10271" max="10271" width="30" style="455" customWidth="1"/>
    <col min="10272" max="10272" width="39.85546875" style="455" customWidth="1"/>
    <col min="10273" max="10273" width="21.85546875" style="455" customWidth="1"/>
    <col min="10274" max="10274" width="28" style="455" customWidth="1"/>
    <col min="10275" max="10275" width="42.5703125" style="455" customWidth="1"/>
    <col min="10276" max="10495" width="8.85546875" style="455"/>
    <col min="10496" max="10496" width="9.5703125" style="455" bestFit="1" customWidth="1"/>
    <col min="10497" max="10497" width="48.28515625" style="455" customWidth="1"/>
    <col min="10498" max="10498" width="14.140625" style="455" customWidth="1"/>
    <col min="10499" max="10500" width="14.28515625" style="455" customWidth="1"/>
    <col min="10501" max="10502" width="13.28515625" style="455" customWidth="1"/>
    <col min="10503" max="10503" width="14.5703125" style="455" customWidth="1"/>
    <col min="10504" max="10504" width="13.28515625" style="455" customWidth="1"/>
    <col min="10505" max="10505" width="15.140625" style="455" customWidth="1"/>
    <col min="10506" max="10506" width="13.5703125" style="455" customWidth="1"/>
    <col min="10507" max="10507" width="23.5703125" style="455" customWidth="1"/>
    <col min="10508" max="10508" width="25.42578125" style="455" customWidth="1"/>
    <col min="10509" max="10509" width="19.85546875" style="455" customWidth="1"/>
    <col min="10510" max="10510" width="23" style="455" customWidth="1"/>
    <col min="10511" max="10511" width="19" style="455" customWidth="1"/>
    <col min="10512" max="10512" width="18" style="455" customWidth="1"/>
    <col min="10513" max="10513" width="18.42578125" style="455" customWidth="1"/>
    <col min="10514" max="10514" width="18.5703125" style="455" customWidth="1"/>
    <col min="10515" max="10515" width="21.5703125" style="455" customWidth="1"/>
    <col min="10516" max="10516" width="22.7109375" style="455" customWidth="1"/>
    <col min="10517" max="10517" width="22.28515625" style="455" customWidth="1"/>
    <col min="10518" max="10518" width="23.42578125" style="455" customWidth="1"/>
    <col min="10519" max="10519" width="23.5703125" style="455" customWidth="1"/>
    <col min="10520" max="10520" width="35.140625" style="455" customWidth="1"/>
    <col min="10521" max="10521" width="39.42578125" style="455" customWidth="1"/>
    <col min="10522" max="10522" width="39.7109375" style="455" customWidth="1"/>
    <col min="10523" max="10523" width="41.5703125" style="455" customWidth="1"/>
    <col min="10524" max="10524" width="37.28515625" style="455" customWidth="1"/>
    <col min="10525" max="10525" width="41.140625" style="455" customWidth="1"/>
    <col min="10526" max="10526" width="37.85546875" style="455" customWidth="1"/>
    <col min="10527" max="10527" width="30" style="455" customWidth="1"/>
    <col min="10528" max="10528" width="39.85546875" style="455" customWidth="1"/>
    <col min="10529" max="10529" width="21.85546875" style="455" customWidth="1"/>
    <col min="10530" max="10530" width="28" style="455" customWidth="1"/>
    <col min="10531" max="10531" width="42.5703125" style="455" customWidth="1"/>
    <col min="10532" max="10751" width="8.85546875" style="455"/>
    <col min="10752" max="10752" width="9.5703125" style="455" bestFit="1" customWidth="1"/>
    <col min="10753" max="10753" width="48.28515625" style="455" customWidth="1"/>
    <col min="10754" max="10754" width="14.140625" style="455" customWidth="1"/>
    <col min="10755" max="10756" width="14.28515625" style="455" customWidth="1"/>
    <col min="10757" max="10758" width="13.28515625" style="455" customWidth="1"/>
    <col min="10759" max="10759" width="14.5703125" style="455" customWidth="1"/>
    <col min="10760" max="10760" width="13.28515625" style="455" customWidth="1"/>
    <col min="10761" max="10761" width="15.140625" style="455" customWidth="1"/>
    <col min="10762" max="10762" width="13.5703125" style="455" customWidth="1"/>
    <col min="10763" max="10763" width="23.5703125" style="455" customWidth="1"/>
    <col min="10764" max="10764" width="25.42578125" style="455" customWidth="1"/>
    <col min="10765" max="10765" width="19.85546875" style="455" customWidth="1"/>
    <col min="10766" max="10766" width="23" style="455" customWidth="1"/>
    <col min="10767" max="10767" width="19" style="455" customWidth="1"/>
    <col min="10768" max="10768" width="18" style="455" customWidth="1"/>
    <col min="10769" max="10769" width="18.42578125" style="455" customWidth="1"/>
    <col min="10770" max="10770" width="18.5703125" style="455" customWidth="1"/>
    <col min="10771" max="10771" width="21.5703125" style="455" customWidth="1"/>
    <col min="10772" max="10772" width="22.7109375" style="455" customWidth="1"/>
    <col min="10773" max="10773" width="22.28515625" style="455" customWidth="1"/>
    <col min="10774" max="10774" width="23.42578125" style="455" customWidth="1"/>
    <col min="10775" max="10775" width="23.5703125" style="455" customWidth="1"/>
    <col min="10776" max="10776" width="35.140625" style="455" customWidth="1"/>
    <col min="10777" max="10777" width="39.42578125" style="455" customWidth="1"/>
    <col min="10778" max="10778" width="39.7109375" style="455" customWidth="1"/>
    <col min="10779" max="10779" width="41.5703125" style="455" customWidth="1"/>
    <col min="10780" max="10780" width="37.28515625" style="455" customWidth="1"/>
    <col min="10781" max="10781" width="41.140625" style="455" customWidth="1"/>
    <col min="10782" max="10782" width="37.85546875" style="455" customWidth="1"/>
    <col min="10783" max="10783" width="30" style="455" customWidth="1"/>
    <col min="10784" max="10784" width="39.85546875" style="455" customWidth="1"/>
    <col min="10785" max="10785" width="21.85546875" style="455" customWidth="1"/>
    <col min="10786" max="10786" width="28" style="455" customWidth="1"/>
    <col min="10787" max="10787" width="42.5703125" style="455" customWidth="1"/>
    <col min="10788" max="11007" width="8.85546875" style="455"/>
    <col min="11008" max="11008" width="9.5703125" style="455" bestFit="1" customWidth="1"/>
    <col min="11009" max="11009" width="48.28515625" style="455" customWidth="1"/>
    <col min="11010" max="11010" width="14.140625" style="455" customWidth="1"/>
    <col min="11011" max="11012" width="14.28515625" style="455" customWidth="1"/>
    <col min="11013" max="11014" width="13.28515625" style="455" customWidth="1"/>
    <col min="11015" max="11015" width="14.5703125" style="455" customWidth="1"/>
    <col min="11016" max="11016" width="13.28515625" style="455" customWidth="1"/>
    <col min="11017" max="11017" width="15.140625" style="455" customWidth="1"/>
    <col min="11018" max="11018" width="13.5703125" style="455" customWidth="1"/>
    <col min="11019" max="11019" width="23.5703125" style="455" customWidth="1"/>
    <col min="11020" max="11020" width="25.42578125" style="455" customWidth="1"/>
    <col min="11021" max="11021" width="19.85546875" style="455" customWidth="1"/>
    <col min="11022" max="11022" width="23" style="455" customWidth="1"/>
    <col min="11023" max="11023" width="19" style="455" customWidth="1"/>
    <col min="11024" max="11024" width="18" style="455" customWidth="1"/>
    <col min="11025" max="11025" width="18.42578125" style="455" customWidth="1"/>
    <col min="11026" max="11026" width="18.5703125" style="455" customWidth="1"/>
    <col min="11027" max="11027" width="21.5703125" style="455" customWidth="1"/>
    <col min="11028" max="11028" width="22.7109375" style="455" customWidth="1"/>
    <col min="11029" max="11029" width="22.28515625" style="455" customWidth="1"/>
    <col min="11030" max="11030" width="23.42578125" style="455" customWidth="1"/>
    <col min="11031" max="11031" width="23.5703125" style="455" customWidth="1"/>
    <col min="11032" max="11032" width="35.140625" style="455" customWidth="1"/>
    <col min="11033" max="11033" width="39.42578125" style="455" customWidth="1"/>
    <col min="11034" max="11034" width="39.7109375" style="455" customWidth="1"/>
    <col min="11035" max="11035" width="41.5703125" style="455" customWidth="1"/>
    <col min="11036" max="11036" width="37.28515625" style="455" customWidth="1"/>
    <col min="11037" max="11037" width="41.140625" style="455" customWidth="1"/>
    <col min="11038" max="11038" width="37.85546875" style="455" customWidth="1"/>
    <col min="11039" max="11039" width="30" style="455" customWidth="1"/>
    <col min="11040" max="11040" width="39.85546875" style="455" customWidth="1"/>
    <col min="11041" max="11041" width="21.85546875" style="455" customWidth="1"/>
    <col min="11042" max="11042" width="28" style="455" customWidth="1"/>
    <col min="11043" max="11043" width="42.5703125" style="455" customWidth="1"/>
    <col min="11044" max="11263" width="8.85546875" style="455"/>
    <col min="11264" max="11264" width="9.5703125" style="455" bestFit="1" customWidth="1"/>
    <col min="11265" max="11265" width="48.28515625" style="455" customWidth="1"/>
    <col min="11266" max="11266" width="14.140625" style="455" customWidth="1"/>
    <col min="11267" max="11268" width="14.28515625" style="455" customWidth="1"/>
    <col min="11269" max="11270" width="13.28515625" style="455" customWidth="1"/>
    <col min="11271" max="11271" width="14.5703125" style="455" customWidth="1"/>
    <col min="11272" max="11272" width="13.28515625" style="455" customWidth="1"/>
    <col min="11273" max="11273" width="15.140625" style="455" customWidth="1"/>
    <col min="11274" max="11274" width="13.5703125" style="455" customWidth="1"/>
    <col min="11275" max="11275" width="23.5703125" style="455" customWidth="1"/>
    <col min="11276" max="11276" width="25.42578125" style="455" customWidth="1"/>
    <col min="11277" max="11277" width="19.85546875" style="455" customWidth="1"/>
    <col min="11278" max="11278" width="23" style="455" customWidth="1"/>
    <col min="11279" max="11279" width="19" style="455" customWidth="1"/>
    <col min="11280" max="11280" width="18" style="455" customWidth="1"/>
    <col min="11281" max="11281" width="18.42578125" style="455" customWidth="1"/>
    <col min="11282" max="11282" width="18.5703125" style="455" customWidth="1"/>
    <col min="11283" max="11283" width="21.5703125" style="455" customWidth="1"/>
    <col min="11284" max="11284" width="22.7109375" style="455" customWidth="1"/>
    <col min="11285" max="11285" width="22.28515625" style="455" customWidth="1"/>
    <col min="11286" max="11286" width="23.42578125" style="455" customWidth="1"/>
    <col min="11287" max="11287" width="23.5703125" style="455" customWidth="1"/>
    <col min="11288" max="11288" width="35.140625" style="455" customWidth="1"/>
    <col min="11289" max="11289" width="39.42578125" style="455" customWidth="1"/>
    <col min="11290" max="11290" width="39.7109375" style="455" customWidth="1"/>
    <col min="11291" max="11291" width="41.5703125" style="455" customWidth="1"/>
    <col min="11292" max="11292" width="37.28515625" style="455" customWidth="1"/>
    <col min="11293" max="11293" width="41.140625" style="455" customWidth="1"/>
    <col min="11294" max="11294" width="37.85546875" style="455" customWidth="1"/>
    <col min="11295" max="11295" width="30" style="455" customWidth="1"/>
    <col min="11296" max="11296" width="39.85546875" style="455" customWidth="1"/>
    <col min="11297" max="11297" width="21.85546875" style="455" customWidth="1"/>
    <col min="11298" max="11298" width="28" style="455" customWidth="1"/>
    <col min="11299" max="11299" width="42.5703125" style="455" customWidth="1"/>
    <col min="11300" max="11519" width="8.85546875" style="455"/>
    <col min="11520" max="11520" width="9.5703125" style="455" bestFit="1" customWidth="1"/>
    <col min="11521" max="11521" width="48.28515625" style="455" customWidth="1"/>
    <col min="11522" max="11522" width="14.140625" style="455" customWidth="1"/>
    <col min="11523" max="11524" width="14.28515625" style="455" customWidth="1"/>
    <col min="11525" max="11526" width="13.28515625" style="455" customWidth="1"/>
    <col min="11527" max="11527" width="14.5703125" style="455" customWidth="1"/>
    <col min="11528" max="11528" width="13.28515625" style="455" customWidth="1"/>
    <col min="11529" max="11529" width="15.140625" style="455" customWidth="1"/>
    <col min="11530" max="11530" width="13.5703125" style="455" customWidth="1"/>
    <col min="11531" max="11531" width="23.5703125" style="455" customWidth="1"/>
    <col min="11532" max="11532" width="25.42578125" style="455" customWidth="1"/>
    <col min="11533" max="11533" width="19.85546875" style="455" customWidth="1"/>
    <col min="11534" max="11534" width="23" style="455" customWidth="1"/>
    <col min="11535" max="11535" width="19" style="455" customWidth="1"/>
    <col min="11536" max="11536" width="18" style="455" customWidth="1"/>
    <col min="11537" max="11537" width="18.42578125" style="455" customWidth="1"/>
    <col min="11538" max="11538" width="18.5703125" style="455" customWidth="1"/>
    <col min="11539" max="11539" width="21.5703125" style="455" customWidth="1"/>
    <col min="11540" max="11540" width="22.7109375" style="455" customWidth="1"/>
    <col min="11541" max="11541" width="22.28515625" style="455" customWidth="1"/>
    <col min="11542" max="11542" width="23.42578125" style="455" customWidth="1"/>
    <col min="11543" max="11543" width="23.5703125" style="455" customWidth="1"/>
    <col min="11544" max="11544" width="35.140625" style="455" customWidth="1"/>
    <col min="11545" max="11545" width="39.42578125" style="455" customWidth="1"/>
    <col min="11546" max="11546" width="39.7109375" style="455" customWidth="1"/>
    <col min="11547" max="11547" width="41.5703125" style="455" customWidth="1"/>
    <col min="11548" max="11548" width="37.28515625" style="455" customWidth="1"/>
    <col min="11549" max="11549" width="41.140625" style="455" customWidth="1"/>
    <col min="11550" max="11550" width="37.85546875" style="455" customWidth="1"/>
    <col min="11551" max="11551" width="30" style="455" customWidth="1"/>
    <col min="11552" max="11552" width="39.85546875" style="455" customWidth="1"/>
    <col min="11553" max="11553" width="21.85546875" style="455" customWidth="1"/>
    <col min="11554" max="11554" width="28" style="455" customWidth="1"/>
    <col min="11555" max="11555" width="42.5703125" style="455" customWidth="1"/>
    <col min="11556" max="11775" width="8.85546875" style="455"/>
    <col min="11776" max="11776" width="9.5703125" style="455" bestFit="1" customWidth="1"/>
    <col min="11777" max="11777" width="48.28515625" style="455" customWidth="1"/>
    <col min="11778" max="11778" width="14.140625" style="455" customWidth="1"/>
    <col min="11779" max="11780" width="14.28515625" style="455" customWidth="1"/>
    <col min="11781" max="11782" width="13.28515625" style="455" customWidth="1"/>
    <col min="11783" max="11783" width="14.5703125" style="455" customWidth="1"/>
    <col min="11784" max="11784" width="13.28515625" style="455" customWidth="1"/>
    <col min="11785" max="11785" width="15.140625" style="455" customWidth="1"/>
    <col min="11786" max="11786" width="13.5703125" style="455" customWidth="1"/>
    <col min="11787" max="11787" width="23.5703125" style="455" customWidth="1"/>
    <col min="11788" max="11788" width="25.42578125" style="455" customWidth="1"/>
    <col min="11789" max="11789" width="19.85546875" style="455" customWidth="1"/>
    <col min="11790" max="11790" width="23" style="455" customWidth="1"/>
    <col min="11791" max="11791" width="19" style="455" customWidth="1"/>
    <col min="11792" max="11792" width="18" style="455" customWidth="1"/>
    <col min="11793" max="11793" width="18.42578125" style="455" customWidth="1"/>
    <col min="11794" max="11794" width="18.5703125" style="455" customWidth="1"/>
    <col min="11795" max="11795" width="21.5703125" style="455" customWidth="1"/>
    <col min="11796" max="11796" width="22.7109375" style="455" customWidth="1"/>
    <col min="11797" max="11797" width="22.28515625" style="455" customWidth="1"/>
    <col min="11798" max="11798" width="23.42578125" style="455" customWidth="1"/>
    <col min="11799" max="11799" width="23.5703125" style="455" customWidth="1"/>
    <col min="11800" max="11800" width="35.140625" style="455" customWidth="1"/>
    <col min="11801" max="11801" width="39.42578125" style="455" customWidth="1"/>
    <col min="11802" max="11802" width="39.7109375" style="455" customWidth="1"/>
    <col min="11803" max="11803" width="41.5703125" style="455" customWidth="1"/>
    <col min="11804" max="11804" width="37.28515625" style="455" customWidth="1"/>
    <col min="11805" max="11805" width="41.140625" style="455" customWidth="1"/>
    <col min="11806" max="11806" width="37.85546875" style="455" customWidth="1"/>
    <col min="11807" max="11807" width="30" style="455" customWidth="1"/>
    <col min="11808" max="11808" width="39.85546875" style="455" customWidth="1"/>
    <col min="11809" max="11809" width="21.85546875" style="455" customWidth="1"/>
    <col min="11810" max="11810" width="28" style="455" customWidth="1"/>
    <col min="11811" max="11811" width="42.5703125" style="455" customWidth="1"/>
    <col min="11812" max="12031" width="8.85546875" style="455"/>
    <col min="12032" max="12032" width="9.5703125" style="455" bestFit="1" customWidth="1"/>
    <col min="12033" max="12033" width="48.28515625" style="455" customWidth="1"/>
    <col min="12034" max="12034" width="14.140625" style="455" customWidth="1"/>
    <col min="12035" max="12036" width="14.28515625" style="455" customWidth="1"/>
    <col min="12037" max="12038" width="13.28515625" style="455" customWidth="1"/>
    <col min="12039" max="12039" width="14.5703125" style="455" customWidth="1"/>
    <col min="12040" max="12040" width="13.28515625" style="455" customWidth="1"/>
    <col min="12041" max="12041" width="15.140625" style="455" customWidth="1"/>
    <col min="12042" max="12042" width="13.5703125" style="455" customWidth="1"/>
    <col min="12043" max="12043" width="23.5703125" style="455" customWidth="1"/>
    <col min="12044" max="12044" width="25.42578125" style="455" customWidth="1"/>
    <col min="12045" max="12045" width="19.85546875" style="455" customWidth="1"/>
    <col min="12046" max="12046" width="23" style="455" customWidth="1"/>
    <col min="12047" max="12047" width="19" style="455" customWidth="1"/>
    <col min="12048" max="12048" width="18" style="455" customWidth="1"/>
    <col min="12049" max="12049" width="18.42578125" style="455" customWidth="1"/>
    <col min="12050" max="12050" width="18.5703125" style="455" customWidth="1"/>
    <col min="12051" max="12051" width="21.5703125" style="455" customWidth="1"/>
    <col min="12052" max="12052" width="22.7109375" style="455" customWidth="1"/>
    <col min="12053" max="12053" width="22.28515625" style="455" customWidth="1"/>
    <col min="12054" max="12054" width="23.42578125" style="455" customWidth="1"/>
    <col min="12055" max="12055" width="23.5703125" style="455" customWidth="1"/>
    <col min="12056" max="12056" width="35.140625" style="455" customWidth="1"/>
    <col min="12057" max="12057" width="39.42578125" style="455" customWidth="1"/>
    <col min="12058" max="12058" width="39.7109375" style="455" customWidth="1"/>
    <col min="12059" max="12059" width="41.5703125" style="455" customWidth="1"/>
    <col min="12060" max="12060" width="37.28515625" style="455" customWidth="1"/>
    <col min="12061" max="12061" width="41.140625" style="455" customWidth="1"/>
    <col min="12062" max="12062" width="37.85546875" style="455" customWidth="1"/>
    <col min="12063" max="12063" width="30" style="455" customWidth="1"/>
    <col min="12064" max="12064" width="39.85546875" style="455" customWidth="1"/>
    <col min="12065" max="12065" width="21.85546875" style="455" customWidth="1"/>
    <col min="12066" max="12066" width="28" style="455" customWidth="1"/>
    <col min="12067" max="12067" width="42.5703125" style="455" customWidth="1"/>
    <col min="12068" max="12287" width="8.85546875" style="455"/>
    <col min="12288" max="12288" width="9.5703125" style="455" bestFit="1" customWidth="1"/>
    <col min="12289" max="12289" width="48.28515625" style="455" customWidth="1"/>
    <col min="12290" max="12290" width="14.140625" style="455" customWidth="1"/>
    <col min="12291" max="12292" width="14.28515625" style="455" customWidth="1"/>
    <col min="12293" max="12294" width="13.28515625" style="455" customWidth="1"/>
    <col min="12295" max="12295" width="14.5703125" style="455" customWidth="1"/>
    <col min="12296" max="12296" width="13.28515625" style="455" customWidth="1"/>
    <col min="12297" max="12297" width="15.140625" style="455" customWidth="1"/>
    <col min="12298" max="12298" width="13.5703125" style="455" customWidth="1"/>
    <col min="12299" max="12299" width="23.5703125" style="455" customWidth="1"/>
    <col min="12300" max="12300" width="25.42578125" style="455" customWidth="1"/>
    <col min="12301" max="12301" width="19.85546875" style="455" customWidth="1"/>
    <col min="12302" max="12302" width="23" style="455" customWidth="1"/>
    <col min="12303" max="12303" width="19" style="455" customWidth="1"/>
    <col min="12304" max="12304" width="18" style="455" customWidth="1"/>
    <col min="12305" max="12305" width="18.42578125" style="455" customWidth="1"/>
    <col min="12306" max="12306" width="18.5703125" style="455" customWidth="1"/>
    <col min="12307" max="12307" width="21.5703125" style="455" customWidth="1"/>
    <col min="12308" max="12308" width="22.7109375" style="455" customWidth="1"/>
    <col min="12309" max="12309" width="22.28515625" style="455" customWidth="1"/>
    <col min="12310" max="12310" width="23.42578125" style="455" customWidth="1"/>
    <col min="12311" max="12311" width="23.5703125" style="455" customWidth="1"/>
    <col min="12312" max="12312" width="35.140625" style="455" customWidth="1"/>
    <col min="12313" max="12313" width="39.42578125" style="455" customWidth="1"/>
    <col min="12314" max="12314" width="39.7109375" style="455" customWidth="1"/>
    <col min="12315" max="12315" width="41.5703125" style="455" customWidth="1"/>
    <col min="12316" max="12316" width="37.28515625" style="455" customWidth="1"/>
    <col min="12317" max="12317" width="41.140625" style="455" customWidth="1"/>
    <col min="12318" max="12318" width="37.85546875" style="455" customWidth="1"/>
    <col min="12319" max="12319" width="30" style="455" customWidth="1"/>
    <col min="12320" max="12320" width="39.85546875" style="455" customWidth="1"/>
    <col min="12321" max="12321" width="21.85546875" style="455" customWidth="1"/>
    <col min="12322" max="12322" width="28" style="455" customWidth="1"/>
    <col min="12323" max="12323" width="42.5703125" style="455" customWidth="1"/>
    <col min="12324" max="12543" width="8.85546875" style="455"/>
    <col min="12544" max="12544" width="9.5703125" style="455" bestFit="1" customWidth="1"/>
    <col min="12545" max="12545" width="48.28515625" style="455" customWidth="1"/>
    <col min="12546" max="12546" width="14.140625" style="455" customWidth="1"/>
    <col min="12547" max="12548" width="14.28515625" style="455" customWidth="1"/>
    <col min="12549" max="12550" width="13.28515625" style="455" customWidth="1"/>
    <col min="12551" max="12551" width="14.5703125" style="455" customWidth="1"/>
    <col min="12552" max="12552" width="13.28515625" style="455" customWidth="1"/>
    <col min="12553" max="12553" width="15.140625" style="455" customWidth="1"/>
    <col min="12554" max="12554" width="13.5703125" style="455" customWidth="1"/>
    <col min="12555" max="12555" width="23.5703125" style="455" customWidth="1"/>
    <col min="12556" max="12556" width="25.42578125" style="455" customWidth="1"/>
    <col min="12557" max="12557" width="19.85546875" style="455" customWidth="1"/>
    <col min="12558" max="12558" width="23" style="455" customWidth="1"/>
    <col min="12559" max="12559" width="19" style="455" customWidth="1"/>
    <col min="12560" max="12560" width="18" style="455" customWidth="1"/>
    <col min="12561" max="12561" width="18.42578125" style="455" customWidth="1"/>
    <col min="12562" max="12562" width="18.5703125" style="455" customWidth="1"/>
    <col min="12563" max="12563" width="21.5703125" style="455" customWidth="1"/>
    <col min="12564" max="12564" width="22.7109375" style="455" customWidth="1"/>
    <col min="12565" max="12565" width="22.28515625" style="455" customWidth="1"/>
    <col min="12566" max="12566" width="23.42578125" style="455" customWidth="1"/>
    <col min="12567" max="12567" width="23.5703125" style="455" customWidth="1"/>
    <col min="12568" max="12568" width="35.140625" style="455" customWidth="1"/>
    <col min="12569" max="12569" width="39.42578125" style="455" customWidth="1"/>
    <col min="12570" max="12570" width="39.7109375" style="455" customWidth="1"/>
    <col min="12571" max="12571" width="41.5703125" style="455" customWidth="1"/>
    <col min="12572" max="12572" width="37.28515625" style="455" customWidth="1"/>
    <col min="12573" max="12573" width="41.140625" style="455" customWidth="1"/>
    <col min="12574" max="12574" width="37.85546875" style="455" customWidth="1"/>
    <col min="12575" max="12575" width="30" style="455" customWidth="1"/>
    <col min="12576" max="12576" width="39.85546875" style="455" customWidth="1"/>
    <col min="12577" max="12577" width="21.85546875" style="455" customWidth="1"/>
    <col min="12578" max="12578" width="28" style="455" customWidth="1"/>
    <col min="12579" max="12579" width="42.5703125" style="455" customWidth="1"/>
    <col min="12580" max="12799" width="8.85546875" style="455"/>
    <col min="12800" max="12800" width="9.5703125" style="455" bestFit="1" customWidth="1"/>
    <col min="12801" max="12801" width="48.28515625" style="455" customWidth="1"/>
    <col min="12802" max="12802" width="14.140625" style="455" customWidth="1"/>
    <col min="12803" max="12804" width="14.28515625" style="455" customWidth="1"/>
    <col min="12805" max="12806" width="13.28515625" style="455" customWidth="1"/>
    <col min="12807" max="12807" width="14.5703125" style="455" customWidth="1"/>
    <col min="12808" max="12808" width="13.28515625" style="455" customWidth="1"/>
    <col min="12809" max="12809" width="15.140625" style="455" customWidth="1"/>
    <col min="12810" max="12810" width="13.5703125" style="455" customWidth="1"/>
    <col min="12811" max="12811" width="23.5703125" style="455" customWidth="1"/>
    <col min="12812" max="12812" width="25.42578125" style="455" customWidth="1"/>
    <col min="12813" max="12813" width="19.85546875" style="455" customWidth="1"/>
    <col min="12814" max="12814" width="23" style="455" customWidth="1"/>
    <col min="12815" max="12815" width="19" style="455" customWidth="1"/>
    <col min="12816" max="12816" width="18" style="455" customWidth="1"/>
    <col min="12817" max="12817" width="18.42578125" style="455" customWidth="1"/>
    <col min="12818" max="12818" width="18.5703125" style="455" customWidth="1"/>
    <col min="12819" max="12819" width="21.5703125" style="455" customWidth="1"/>
    <col min="12820" max="12820" width="22.7109375" style="455" customWidth="1"/>
    <col min="12821" max="12821" width="22.28515625" style="455" customWidth="1"/>
    <col min="12822" max="12822" width="23.42578125" style="455" customWidth="1"/>
    <col min="12823" max="12823" width="23.5703125" style="455" customWidth="1"/>
    <col min="12824" max="12824" width="35.140625" style="455" customWidth="1"/>
    <col min="12825" max="12825" width="39.42578125" style="455" customWidth="1"/>
    <col min="12826" max="12826" width="39.7109375" style="455" customWidth="1"/>
    <col min="12827" max="12827" width="41.5703125" style="455" customWidth="1"/>
    <col min="12828" max="12828" width="37.28515625" style="455" customWidth="1"/>
    <col min="12829" max="12829" width="41.140625" style="455" customWidth="1"/>
    <col min="12830" max="12830" width="37.85546875" style="455" customWidth="1"/>
    <col min="12831" max="12831" width="30" style="455" customWidth="1"/>
    <col min="12832" max="12832" width="39.85546875" style="455" customWidth="1"/>
    <col min="12833" max="12833" width="21.85546875" style="455" customWidth="1"/>
    <col min="12834" max="12834" width="28" style="455" customWidth="1"/>
    <col min="12835" max="12835" width="42.5703125" style="455" customWidth="1"/>
    <col min="12836" max="13055" width="8.85546875" style="455"/>
    <col min="13056" max="13056" width="9.5703125" style="455" bestFit="1" customWidth="1"/>
    <col min="13057" max="13057" width="48.28515625" style="455" customWidth="1"/>
    <col min="13058" max="13058" width="14.140625" style="455" customWidth="1"/>
    <col min="13059" max="13060" width="14.28515625" style="455" customWidth="1"/>
    <col min="13061" max="13062" width="13.28515625" style="455" customWidth="1"/>
    <col min="13063" max="13063" width="14.5703125" style="455" customWidth="1"/>
    <col min="13064" max="13064" width="13.28515625" style="455" customWidth="1"/>
    <col min="13065" max="13065" width="15.140625" style="455" customWidth="1"/>
    <col min="13066" max="13066" width="13.5703125" style="455" customWidth="1"/>
    <col min="13067" max="13067" width="23.5703125" style="455" customWidth="1"/>
    <col min="13068" max="13068" width="25.42578125" style="455" customWidth="1"/>
    <col min="13069" max="13069" width="19.85546875" style="455" customWidth="1"/>
    <col min="13070" max="13070" width="23" style="455" customWidth="1"/>
    <col min="13071" max="13071" width="19" style="455" customWidth="1"/>
    <col min="13072" max="13072" width="18" style="455" customWidth="1"/>
    <col min="13073" max="13073" width="18.42578125" style="455" customWidth="1"/>
    <col min="13074" max="13074" width="18.5703125" style="455" customWidth="1"/>
    <col min="13075" max="13075" width="21.5703125" style="455" customWidth="1"/>
    <col min="13076" max="13076" width="22.7109375" style="455" customWidth="1"/>
    <col min="13077" max="13077" width="22.28515625" style="455" customWidth="1"/>
    <col min="13078" max="13078" width="23.42578125" style="455" customWidth="1"/>
    <col min="13079" max="13079" width="23.5703125" style="455" customWidth="1"/>
    <col min="13080" max="13080" width="35.140625" style="455" customWidth="1"/>
    <col min="13081" max="13081" width="39.42578125" style="455" customWidth="1"/>
    <col min="13082" max="13082" width="39.7109375" style="455" customWidth="1"/>
    <col min="13083" max="13083" width="41.5703125" style="455" customWidth="1"/>
    <col min="13084" max="13084" width="37.28515625" style="455" customWidth="1"/>
    <col min="13085" max="13085" width="41.140625" style="455" customWidth="1"/>
    <col min="13086" max="13086" width="37.85546875" style="455" customWidth="1"/>
    <col min="13087" max="13087" width="30" style="455" customWidth="1"/>
    <col min="13088" max="13088" width="39.85546875" style="455" customWidth="1"/>
    <col min="13089" max="13089" width="21.85546875" style="455" customWidth="1"/>
    <col min="13090" max="13090" width="28" style="455" customWidth="1"/>
    <col min="13091" max="13091" width="42.5703125" style="455" customWidth="1"/>
    <col min="13092" max="13311" width="8.85546875" style="455"/>
    <col min="13312" max="13312" width="9.5703125" style="455" bestFit="1" customWidth="1"/>
    <col min="13313" max="13313" width="48.28515625" style="455" customWidth="1"/>
    <col min="13314" max="13314" width="14.140625" style="455" customWidth="1"/>
    <col min="13315" max="13316" width="14.28515625" style="455" customWidth="1"/>
    <col min="13317" max="13318" width="13.28515625" style="455" customWidth="1"/>
    <col min="13319" max="13319" width="14.5703125" style="455" customWidth="1"/>
    <col min="13320" max="13320" width="13.28515625" style="455" customWidth="1"/>
    <col min="13321" max="13321" width="15.140625" style="455" customWidth="1"/>
    <col min="13322" max="13322" width="13.5703125" style="455" customWidth="1"/>
    <col min="13323" max="13323" width="23.5703125" style="455" customWidth="1"/>
    <col min="13324" max="13324" width="25.42578125" style="455" customWidth="1"/>
    <col min="13325" max="13325" width="19.85546875" style="455" customWidth="1"/>
    <col min="13326" max="13326" width="23" style="455" customWidth="1"/>
    <col min="13327" max="13327" width="19" style="455" customWidth="1"/>
    <col min="13328" max="13328" width="18" style="455" customWidth="1"/>
    <col min="13329" max="13329" width="18.42578125" style="455" customWidth="1"/>
    <col min="13330" max="13330" width="18.5703125" style="455" customWidth="1"/>
    <col min="13331" max="13331" width="21.5703125" style="455" customWidth="1"/>
    <col min="13332" max="13332" width="22.7109375" style="455" customWidth="1"/>
    <col min="13333" max="13333" width="22.28515625" style="455" customWidth="1"/>
    <col min="13334" max="13334" width="23.42578125" style="455" customWidth="1"/>
    <col min="13335" max="13335" width="23.5703125" style="455" customWidth="1"/>
    <col min="13336" max="13336" width="35.140625" style="455" customWidth="1"/>
    <col min="13337" max="13337" width="39.42578125" style="455" customWidth="1"/>
    <col min="13338" max="13338" width="39.7109375" style="455" customWidth="1"/>
    <col min="13339" max="13339" width="41.5703125" style="455" customWidth="1"/>
    <col min="13340" max="13340" width="37.28515625" style="455" customWidth="1"/>
    <col min="13341" max="13341" width="41.140625" style="455" customWidth="1"/>
    <col min="13342" max="13342" width="37.85546875" style="455" customWidth="1"/>
    <col min="13343" max="13343" width="30" style="455" customWidth="1"/>
    <col min="13344" max="13344" width="39.85546875" style="455" customWidth="1"/>
    <col min="13345" max="13345" width="21.85546875" style="455" customWidth="1"/>
    <col min="13346" max="13346" width="28" style="455" customWidth="1"/>
    <col min="13347" max="13347" width="42.5703125" style="455" customWidth="1"/>
    <col min="13348" max="13567" width="8.85546875" style="455"/>
    <col min="13568" max="13568" width="9.5703125" style="455" bestFit="1" customWidth="1"/>
    <col min="13569" max="13569" width="48.28515625" style="455" customWidth="1"/>
    <col min="13570" max="13570" width="14.140625" style="455" customWidth="1"/>
    <col min="13571" max="13572" width="14.28515625" style="455" customWidth="1"/>
    <col min="13573" max="13574" width="13.28515625" style="455" customWidth="1"/>
    <col min="13575" max="13575" width="14.5703125" style="455" customWidth="1"/>
    <col min="13576" max="13576" width="13.28515625" style="455" customWidth="1"/>
    <col min="13577" max="13577" width="15.140625" style="455" customWidth="1"/>
    <col min="13578" max="13578" width="13.5703125" style="455" customWidth="1"/>
    <col min="13579" max="13579" width="23.5703125" style="455" customWidth="1"/>
    <col min="13580" max="13580" width="25.42578125" style="455" customWidth="1"/>
    <col min="13581" max="13581" width="19.85546875" style="455" customWidth="1"/>
    <col min="13582" max="13582" width="23" style="455" customWidth="1"/>
    <col min="13583" max="13583" width="19" style="455" customWidth="1"/>
    <col min="13584" max="13584" width="18" style="455" customWidth="1"/>
    <col min="13585" max="13585" width="18.42578125" style="455" customWidth="1"/>
    <col min="13586" max="13586" width="18.5703125" style="455" customWidth="1"/>
    <col min="13587" max="13587" width="21.5703125" style="455" customWidth="1"/>
    <col min="13588" max="13588" width="22.7109375" style="455" customWidth="1"/>
    <col min="13589" max="13589" width="22.28515625" style="455" customWidth="1"/>
    <col min="13590" max="13590" width="23.42578125" style="455" customWidth="1"/>
    <col min="13591" max="13591" width="23.5703125" style="455" customWidth="1"/>
    <col min="13592" max="13592" width="35.140625" style="455" customWidth="1"/>
    <col min="13593" max="13593" width="39.42578125" style="455" customWidth="1"/>
    <col min="13594" max="13594" width="39.7109375" style="455" customWidth="1"/>
    <col min="13595" max="13595" width="41.5703125" style="455" customWidth="1"/>
    <col min="13596" max="13596" width="37.28515625" style="455" customWidth="1"/>
    <col min="13597" max="13597" width="41.140625" style="455" customWidth="1"/>
    <col min="13598" max="13598" width="37.85546875" style="455" customWidth="1"/>
    <col min="13599" max="13599" width="30" style="455" customWidth="1"/>
    <col min="13600" max="13600" width="39.85546875" style="455" customWidth="1"/>
    <col min="13601" max="13601" width="21.85546875" style="455" customWidth="1"/>
    <col min="13602" max="13602" width="28" style="455" customWidth="1"/>
    <col min="13603" max="13603" width="42.5703125" style="455" customWidth="1"/>
    <col min="13604" max="13823" width="8.85546875" style="455"/>
    <col min="13824" max="13824" width="9.5703125" style="455" bestFit="1" customWidth="1"/>
    <col min="13825" max="13825" width="48.28515625" style="455" customWidth="1"/>
    <col min="13826" max="13826" width="14.140625" style="455" customWidth="1"/>
    <col min="13827" max="13828" width="14.28515625" style="455" customWidth="1"/>
    <col min="13829" max="13830" width="13.28515625" style="455" customWidth="1"/>
    <col min="13831" max="13831" width="14.5703125" style="455" customWidth="1"/>
    <col min="13832" max="13832" width="13.28515625" style="455" customWidth="1"/>
    <col min="13833" max="13833" width="15.140625" style="455" customWidth="1"/>
    <col min="13834" max="13834" width="13.5703125" style="455" customWidth="1"/>
    <col min="13835" max="13835" width="23.5703125" style="455" customWidth="1"/>
    <col min="13836" max="13836" width="25.42578125" style="455" customWidth="1"/>
    <col min="13837" max="13837" width="19.85546875" style="455" customWidth="1"/>
    <col min="13838" max="13838" width="23" style="455" customWidth="1"/>
    <col min="13839" max="13839" width="19" style="455" customWidth="1"/>
    <col min="13840" max="13840" width="18" style="455" customWidth="1"/>
    <col min="13841" max="13841" width="18.42578125" style="455" customWidth="1"/>
    <col min="13842" max="13842" width="18.5703125" style="455" customWidth="1"/>
    <col min="13843" max="13843" width="21.5703125" style="455" customWidth="1"/>
    <col min="13844" max="13844" width="22.7109375" style="455" customWidth="1"/>
    <col min="13845" max="13845" width="22.28515625" style="455" customWidth="1"/>
    <col min="13846" max="13846" width="23.42578125" style="455" customWidth="1"/>
    <col min="13847" max="13847" width="23.5703125" style="455" customWidth="1"/>
    <col min="13848" max="13848" width="35.140625" style="455" customWidth="1"/>
    <col min="13849" max="13849" width="39.42578125" style="455" customWidth="1"/>
    <col min="13850" max="13850" width="39.7109375" style="455" customWidth="1"/>
    <col min="13851" max="13851" width="41.5703125" style="455" customWidth="1"/>
    <col min="13852" max="13852" width="37.28515625" style="455" customWidth="1"/>
    <col min="13853" max="13853" width="41.140625" style="455" customWidth="1"/>
    <col min="13854" max="13854" width="37.85546875" style="455" customWidth="1"/>
    <col min="13855" max="13855" width="30" style="455" customWidth="1"/>
    <col min="13856" max="13856" width="39.85546875" style="455" customWidth="1"/>
    <col min="13857" max="13857" width="21.85546875" style="455" customWidth="1"/>
    <col min="13858" max="13858" width="28" style="455" customWidth="1"/>
    <col min="13859" max="13859" width="42.5703125" style="455" customWidth="1"/>
    <col min="13860" max="14079" width="8.85546875" style="455"/>
    <col min="14080" max="14080" width="9.5703125" style="455" bestFit="1" customWidth="1"/>
    <col min="14081" max="14081" width="48.28515625" style="455" customWidth="1"/>
    <col min="14082" max="14082" width="14.140625" style="455" customWidth="1"/>
    <col min="14083" max="14084" width="14.28515625" style="455" customWidth="1"/>
    <col min="14085" max="14086" width="13.28515625" style="455" customWidth="1"/>
    <col min="14087" max="14087" width="14.5703125" style="455" customWidth="1"/>
    <col min="14088" max="14088" width="13.28515625" style="455" customWidth="1"/>
    <col min="14089" max="14089" width="15.140625" style="455" customWidth="1"/>
    <col min="14090" max="14090" width="13.5703125" style="455" customWidth="1"/>
    <col min="14091" max="14091" width="23.5703125" style="455" customWidth="1"/>
    <col min="14092" max="14092" width="25.42578125" style="455" customWidth="1"/>
    <col min="14093" max="14093" width="19.85546875" style="455" customWidth="1"/>
    <col min="14094" max="14094" width="23" style="455" customWidth="1"/>
    <col min="14095" max="14095" width="19" style="455" customWidth="1"/>
    <col min="14096" max="14096" width="18" style="455" customWidth="1"/>
    <col min="14097" max="14097" width="18.42578125" style="455" customWidth="1"/>
    <col min="14098" max="14098" width="18.5703125" style="455" customWidth="1"/>
    <col min="14099" max="14099" width="21.5703125" style="455" customWidth="1"/>
    <col min="14100" max="14100" width="22.7109375" style="455" customWidth="1"/>
    <col min="14101" max="14101" width="22.28515625" style="455" customWidth="1"/>
    <col min="14102" max="14102" width="23.42578125" style="455" customWidth="1"/>
    <col min="14103" max="14103" width="23.5703125" style="455" customWidth="1"/>
    <col min="14104" max="14104" width="35.140625" style="455" customWidth="1"/>
    <col min="14105" max="14105" width="39.42578125" style="455" customWidth="1"/>
    <col min="14106" max="14106" width="39.7109375" style="455" customWidth="1"/>
    <col min="14107" max="14107" width="41.5703125" style="455" customWidth="1"/>
    <col min="14108" max="14108" width="37.28515625" style="455" customWidth="1"/>
    <col min="14109" max="14109" width="41.140625" style="455" customWidth="1"/>
    <col min="14110" max="14110" width="37.85546875" style="455" customWidth="1"/>
    <col min="14111" max="14111" width="30" style="455" customWidth="1"/>
    <col min="14112" max="14112" width="39.85546875" style="455" customWidth="1"/>
    <col min="14113" max="14113" width="21.85546875" style="455" customWidth="1"/>
    <col min="14114" max="14114" width="28" style="455" customWidth="1"/>
    <col min="14115" max="14115" width="42.5703125" style="455" customWidth="1"/>
    <col min="14116" max="14335" width="8.85546875" style="455"/>
    <col min="14336" max="14336" width="9.5703125" style="455" bestFit="1" customWidth="1"/>
    <col min="14337" max="14337" width="48.28515625" style="455" customWidth="1"/>
    <col min="14338" max="14338" width="14.140625" style="455" customWidth="1"/>
    <col min="14339" max="14340" width="14.28515625" style="455" customWidth="1"/>
    <col min="14341" max="14342" width="13.28515625" style="455" customWidth="1"/>
    <col min="14343" max="14343" width="14.5703125" style="455" customWidth="1"/>
    <col min="14344" max="14344" width="13.28515625" style="455" customWidth="1"/>
    <col min="14345" max="14345" width="15.140625" style="455" customWidth="1"/>
    <col min="14346" max="14346" width="13.5703125" style="455" customWidth="1"/>
    <col min="14347" max="14347" width="23.5703125" style="455" customWidth="1"/>
    <col min="14348" max="14348" width="25.42578125" style="455" customWidth="1"/>
    <col min="14349" max="14349" width="19.85546875" style="455" customWidth="1"/>
    <col min="14350" max="14350" width="23" style="455" customWidth="1"/>
    <col min="14351" max="14351" width="19" style="455" customWidth="1"/>
    <col min="14352" max="14352" width="18" style="455" customWidth="1"/>
    <col min="14353" max="14353" width="18.42578125" style="455" customWidth="1"/>
    <col min="14354" max="14354" width="18.5703125" style="455" customWidth="1"/>
    <col min="14355" max="14355" width="21.5703125" style="455" customWidth="1"/>
    <col min="14356" max="14356" width="22.7109375" style="455" customWidth="1"/>
    <col min="14357" max="14357" width="22.28515625" style="455" customWidth="1"/>
    <col min="14358" max="14358" width="23.42578125" style="455" customWidth="1"/>
    <col min="14359" max="14359" width="23.5703125" style="455" customWidth="1"/>
    <col min="14360" max="14360" width="35.140625" style="455" customWidth="1"/>
    <col min="14361" max="14361" width="39.42578125" style="455" customWidth="1"/>
    <col min="14362" max="14362" width="39.7109375" style="455" customWidth="1"/>
    <col min="14363" max="14363" width="41.5703125" style="455" customWidth="1"/>
    <col min="14364" max="14364" width="37.28515625" style="455" customWidth="1"/>
    <col min="14365" max="14365" width="41.140625" style="455" customWidth="1"/>
    <col min="14366" max="14366" width="37.85546875" style="455" customWidth="1"/>
    <col min="14367" max="14367" width="30" style="455" customWidth="1"/>
    <col min="14368" max="14368" width="39.85546875" style="455" customWidth="1"/>
    <col min="14369" max="14369" width="21.85546875" style="455" customWidth="1"/>
    <col min="14370" max="14370" width="28" style="455" customWidth="1"/>
    <col min="14371" max="14371" width="42.5703125" style="455" customWidth="1"/>
    <col min="14372" max="14591" width="8.85546875" style="455"/>
    <col min="14592" max="14592" width="9.5703125" style="455" bestFit="1" customWidth="1"/>
    <col min="14593" max="14593" width="48.28515625" style="455" customWidth="1"/>
    <col min="14594" max="14594" width="14.140625" style="455" customWidth="1"/>
    <col min="14595" max="14596" width="14.28515625" style="455" customWidth="1"/>
    <col min="14597" max="14598" width="13.28515625" style="455" customWidth="1"/>
    <col min="14599" max="14599" width="14.5703125" style="455" customWidth="1"/>
    <col min="14600" max="14600" width="13.28515625" style="455" customWidth="1"/>
    <col min="14601" max="14601" width="15.140625" style="455" customWidth="1"/>
    <col min="14602" max="14602" width="13.5703125" style="455" customWidth="1"/>
    <col min="14603" max="14603" width="23.5703125" style="455" customWidth="1"/>
    <col min="14604" max="14604" width="25.42578125" style="455" customWidth="1"/>
    <col min="14605" max="14605" width="19.85546875" style="455" customWidth="1"/>
    <col min="14606" max="14606" width="23" style="455" customWidth="1"/>
    <col min="14607" max="14607" width="19" style="455" customWidth="1"/>
    <col min="14608" max="14608" width="18" style="455" customWidth="1"/>
    <col min="14609" max="14609" width="18.42578125" style="455" customWidth="1"/>
    <col min="14610" max="14610" width="18.5703125" style="455" customWidth="1"/>
    <col min="14611" max="14611" width="21.5703125" style="455" customWidth="1"/>
    <col min="14612" max="14612" width="22.7109375" style="455" customWidth="1"/>
    <col min="14613" max="14613" width="22.28515625" style="455" customWidth="1"/>
    <col min="14614" max="14614" width="23.42578125" style="455" customWidth="1"/>
    <col min="14615" max="14615" width="23.5703125" style="455" customWidth="1"/>
    <col min="14616" max="14616" width="35.140625" style="455" customWidth="1"/>
    <col min="14617" max="14617" width="39.42578125" style="455" customWidth="1"/>
    <col min="14618" max="14618" width="39.7109375" style="455" customWidth="1"/>
    <col min="14619" max="14619" width="41.5703125" style="455" customWidth="1"/>
    <col min="14620" max="14620" width="37.28515625" style="455" customWidth="1"/>
    <col min="14621" max="14621" width="41.140625" style="455" customWidth="1"/>
    <col min="14622" max="14622" width="37.85546875" style="455" customWidth="1"/>
    <col min="14623" max="14623" width="30" style="455" customWidth="1"/>
    <col min="14624" max="14624" width="39.85546875" style="455" customWidth="1"/>
    <col min="14625" max="14625" width="21.85546875" style="455" customWidth="1"/>
    <col min="14626" max="14626" width="28" style="455" customWidth="1"/>
    <col min="14627" max="14627" width="42.5703125" style="455" customWidth="1"/>
    <col min="14628" max="14847" width="8.85546875" style="455"/>
    <col min="14848" max="14848" width="9.5703125" style="455" bestFit="1" customWidth="1"/>
    <col min="14849" max="14849" width="48.28515625" style="455" customWidth="1"/>
    <col min="14850" max="14850" width="14.140625" style="455" customWidth="1"/>
    <col min="14851" max="14852" width="14.28515625" style="455" customWidth="1"/>
    <col min="14853" max="14854" width="13.28515625" style="455" customWidth="1"/>
    <col min="14855" max="14855" width="14.5703125" style="455" customWidth="1"/>
    <col min="14856" max="14856" width="13.28515625" style="455" customWidth="1"/>
    <col min="14857" max="14857" width="15.140625" style="455" customWidth="1"/>
    <col min="14858" max="14858" width="13.5703125" style="455" customWidth="1"/>
    <col min="14859" max="14859" width="23.5703125" style="455" customWidth="1"/>
    <col min="14860" max="14860" width="25.42578125" style="455" customWidth="1"/>
    <col min="14861" max="14861" width="19.85546875" style="455" customWidth="1"/>
    <col min="14862" max="14862" width="23" style="455" customWidth="1"/>
    <col min="14863" max="14863" width="19" style="455" customWidth="1"/>
    <col min="14864" max="14864" width="18" style="455" customWidth="1"/>
    <col min="14865" max="14865" width="18.42578125" style="455" customWidth="1"/>
    <col min="14866" max="14866" width="18.5703125" style="455" customWidth="1"/>
    <col min="14867" max="14867" width="21.5703125" style="455" customWidth="1"/>
    <col min="14868" max="14868" width="22.7109375" style="455" customWidth="1"/>
    <col min="14869" max="14869" width="22.28515625" style="455" customWidth="1"/>
    <col min="14870" max="14870" width="23.42578125" style="455" customWidth="1"/>
    <col min="14871" max="14871" width="23.5703125" style="455" customWidth="1"/>
    <col min="14872" max="14872" width="35.140625" style="455" customWidth="1"/>
    <col min="14873" max="14873" width="39.42578125" style="455" customWidth="1"/>
    <col min="14874" max="14874" width="39.7109375" style="455" customWidth="1"/>
    <col min="14875" max="14875" width="41.5703125" style="455" customWidth="1"/>
    <col min="14876" max="14876" width="37.28515625" style="455" customWidth="1"/>
    <col min="14877" max="14877" width="41.140625" style="455" customWidth="1"/>
    <col min="14878" max="14878" width="37.85546875" style="455" customWidth="1"/>
    <col min="14879" max="14879" width="30" style="455" customWidth="1"/>
    <col min="14880" max="14880" width="39.85546875" style="455" customWidth="1"/>
    <col min="14881" max="14881" width="21.85546875" style="455" customWidth="1"/>
    <col min="14882" max="14882" width="28" style="455" customWidth="1"/>
    <col min="14883" max="14883" width="42.5703125" style="455" customWidth="1"/>
    <col min="14884" max="15103" width="8.85546875" style="455"/>
    <col min="15104" max="15104" width="9.5703125" style="455" bestFit="1" customWidth="1"/>
    <col min="15105" max="15105" width="48.28515625" style="455" customWidth="1"/>
    <col min="15106" max="15106" width="14.140625" style="455" customWidth="1"/>
    <col min="15107" max="15108" width="14.28515625" style="455" customWidth="1"/>
    <col min="15109" max="15110" width="13.28515625" style="455" customWidth="1"/>
    <col min="15111" max="15111" width="14.5703125" style="455" customWidth="1"/>
    <col min="15112" max="15112" width="13.28515625" style="455" customWidth="1"/>
    <col min="15113" max="15113" width="15.140625" style="455" customWidth="1"/>
    <col min="15114" max="15114" width="13.5703125" style="455" customWidth="1"/>
    <col min="15115" max="15115" width="23.5703125" style="455" customWidth="1"/>
    <col min="15116" max="15116" width="25.42578125" style="455" customWidth="1"/>
    <col min="15117" max="15117" width="19.85546875" style="455" customWidth="1"/>
    <col min="15118" max="15118" width="23" style="455" customWidth="1"/>
    <col min="15119" max="15119" width="19" style="455" customWidth="1"/>
    <col min="15120" max="15120" width="18" style="455" customWidth="1"/>
    <col min="15121" max="15121" width="18.42578125" style="455" customWidth="1"/>
    <col min="15122" max="15122" width="18.5703125" style="455" customWidth="1"/>
    <col min="15123" max="15123" width="21.5703125" style="455" customWidth="1"/>
    <col min="15124" max="15124" width="22.7109375" style="455" customWidth="1"/>
    <col min="15125" max="15125" width="22.28515625" style="455" customWidth="1"/>
    <col min="15126" max="15126" width="23.42578125" style="455" customWidth="1"/>
    <col min="15127" max="15127" width="23.5703125" style="455" customWidth="1"/>
    <col min="15128" max="15128" width="35.140625" style="455" customWidth="1"/>
    <col min="15129" max="15129" width="39.42578125" style="455" customWidth="1"/>
    <col min="15130" max="15130" width="39.7109375" style="455" customWidth="1"/>
    <col min="15131" max="15131" width="41.5703125" style="455" customWidth="1"/>
    <col min="15132" max="15132" width="37.28515625" style="455" customWidth="1"/>
    <col min="15133" max="15133" width="41.140625" style="455" customWidth="1"/>
    <col min="15134" max="15134" width="37.85546875" style="455" customWidth="1"/>
    <col min="15135" max="15135" width="30" style="455" customWidth="1"/>
    <col min="15136" max="15136" width="39.85546875" style="455" customWidth="1"/>
    <col min="15137" max="15137" width="21.85546875" style="455" customWidth="1"/>
    <col min="15138" max="15138" width="28" style="455" customWidth="1"/>
    <col min="15139" max="15139" width="42.5703125" style="455" customWidth="1"/>
    <col min="15140" max="15359" width="8.85546875" style="455"/>
    <col min="15360" max="15360" width="9.5703125" style="455" bestFit="1" customWidth="1"/>
    <col min="15361" max="15361" width="48.28515625" style="455" customWidth="1"/>
    <col min="15362" max="15362" width="14.140625" style="455" customWidth="1"/>
    <col min="15363" max="15364" width="14.28515625" style="455" customWidth="1"/>
    <col min="15365" max="15366" width="13.28515625" style="455" customWidth="1"/>
    <col min="15367" max="15367" width="14.5703125" style="455" customWidth="1"/>
    <col min="15368" max="15368" width="13.28515625" style="455" customWidth="1"/>
    <col min="15369" max="15369" width="15.140625" style="455" customWidth="1"/>
    <col min="15370" max="15370" width="13.5703125" style="455" customWidth="1"/>
    <col min="15371" max="15371" width="23.5703125" style="455" customWidth="1"/>
    <col min="15372" max="15372" width="25.42578125" style="455" customWidth="1"/>
    <col min="15373" max="15373" width="19.85546875" style="455" customWidth="1"/>
    <col min="15374" max="15374" width="23" style="455" customWidth="1"/>
    <col min="15375" max="15375" width="19" style="455" customWidth="1"/>
    <col min="15376" max="15376" width="18" style="455" customWidth="1"/>
    <col min="15377" max="15377" width="18.42578125" style="455" customWidth="1"/>
    <col min="15378" max="15378" width="18.5703125" style="455" customWidth="1"/>
    <col min="15379" max="15379" width="21.5703125" style="455" customWidth="1"/>
    <col min="15380" max="15380" width="22.7109375" style="455" customWidth="1"/>
    <col min="15381" max="15381" width="22.28515625" style="455" customWidth="1"/>
    <col min="15382" max="15382" width="23.42578125" style="455" customWidth="1"/>
    <col min="15383" max="15383" width="23.5703125" style="455" customWidth="1"/>
    <col min="15384" max="15384" width="35.140625" style="455" customWidth="1"/>
    <col min="15385" max="15385" width="39.42578125" style="455" customWidth="1"/>
    <col min="15386" max="15386" width="39.7109375" style="455" customWidth="1"/>
    <col min="15387" max="15387" width="41.5703125" style="455" customWidth="1"/>
    <col min="15388" max="15388" width="37.28515625" style="455" customWidth="1"/>
    <col min="15389" max="15389" width="41.140625" style="455" customWidth="1"/>
    <col min="15390" max="15390" width="37.85546875" style="455" customWidth="1"/>
    <col min="15391" max="15391" width="30" style="455" customWidth="1"/>
    <col min="15392" max="15392" width="39.85546875" style="455" customWidth="1"/>
    <col min="15393" max="15393" width="21.85546875" style="455" customWidth="1"/>
    <col min="15394" max="15394" width="28" style="455" customWidth="1"/>
    <col min="15395" max="15395" width="42.5703125" style="455" customWidth="1"/>
    <col min="15396" max="15615" width="8.85546875" style="455"/>
    <col min="15616" max="15616" width="9.5703125" style="455" bestFit="1" customWidth="1"/>
    <col min="15617" max="15617" width="48.28515625" style="455" customWidth="1"/>
    <col min="15618" max="15618" width="14.140625" style="455" customWidth="1"/>
    <col min="15619" max="15620" width="14.28515625" style="455" customWidth="1"/>
    <col min="15621" max="15622" width="13.28515625" style="455" customWidth="1"/>
    <col min="15623" max="15623" width="14.5703125" style="455" customWidth="1"/>
    <col min="15624" max="15624" width="13.28515625" style="455" customWidth="1"/>
    <col min="15625" max="15625" width="15.140625" style="455" customWidth="1"/>
    <col min="15626" max="15626" width="13.5703125" style="455" customWidth="1"/>
    <col min="15627" max="15627" width="23.5703125" style="455" customWidth="1"/>
    <col min="15628" max="15628" width="25.42578125" style="455" customWidth="1"/>
    <col min="15629" max="15629" width="19.85546875" style="455" customWidth="1"/>
    <col min="15630" max="15630" width="23" style="455" customWidth="1"/>
    <col min="15631" max="15631" width="19" style="455" customWidth="1"/>
    <col min="15632" max="15632" width="18" style="455" customWidth="1"/>
    <col min="15633" max="15633" width="18.42578125" style="455" customWidth="1"/>
    <col min="15634" max="15634" width="18.5703125" style="455" customWidth="1"/>
    <col min="15635" max="15635" width="21.5703125" style="455" customWidth="1"/>
    <col min="15636" max="15636" width="22.7109375" style="455" customWidth="1"/>
    <col min="15637" max="15637" width="22.28515625" style="455" customWidth="1"/>
    <col min="15638" max="15638" width="23.42578125" style="455" customWidth="1"/>
    <col min="15639" max="15639" width="23.5703125" style="455" customWidth="1"/>
    <col min="15640" max="15640" width="35.140625" style="455" customWidth="1"/>
    <col min="15641" max="15641" width="39.42578125" style="455" customWidth="1"/>
    <col min="15642" max="15642" width="39.7109375" style="455" customWidth="1"/>
    <col min="15643" max="15643" width="41.5703125" style="455" customWidth="1"/>
    <col min="15644" max="15644" width="37.28515625" style="455" customWidth="1"/>
    <col min="15645" max="15645" width="41.140625" style="455" customWidth="1"/>
    <col min="15646" max="15646" width="37.85546875" style="455" customWidth="1"/>
    <col min="15647" max="15647" width="30" style="455" customWidth="1"/>
    <col min="15648" max="15648" width="39.85546875" style="455" customWidth="1"/>
    <col min="15649" max="15649" width="21.85546875" style="455" customWidth="1"/>
    <col min="15650" max="15650" width="28" style="455" customWidth="1"/>
    <col min="15651" max="15651" width="42.5703125" style="455" customWidth="1"/>
    <col min="15652" max="15871" width="8.85546875" style="455"/>
    <col min="15872" max="15872" width="9.5703125" style="455" bestFit="1" customWidth="1"/>
    <col min="15873" max="15873" width="48.28515625" style="455" customWidth="1"/>
    <col min="15874" max="15874" width="14.140625" style="455" customWidth="1"/>
    <col min="15875" max="15876" width="14.28515625" style="455" customWidth="1"/>
    <col min="15877" max="15878" width="13.28515625" style="455" customWidth="1"/>
    <col min="15879" max="15879" width="14.5703125" style="455" customWidth="1"/>
    <col min="15880" max="15880" width="13.28515625" style="455" customWidth="1"/>
    <col min="15881" max="15881" width="15.140625" style="455" customWidth="1"/>
    <col min="15882" max="15882" width="13.5703125" style="455" customWidth="1"/>
    <col min="15883" max="15883" width="23.5703125" style="455" customWidth="1"/>
    <col min="15884" max="15884" width="25.42578125" style="455" customWidth="1"/>
    <col min="15885" max="15885" width="19.85546875" style="455" customWidth="1"/>
    <col min="15886" max="15886" width="23" style="455" customWidth="1"/>
    <col min="15887" max="15887" width="19" style="455" customWidth="1"/>
    <col min="15888" max="15888" width="18" style="455" customWidth="1"/>
    <col min="15889" max="15889" width="18.42578125" style="455" customWidth="1"/>
    <col min="15890" max="15890" width="18.5703125" style="455" customWidth="1"/>
    <col min="15891" max="15891" width="21.5703125" style="455" customWidth="1"/>
    <col min="15892" max="15892" width="22.7109375" style="455" customWidth="1"/>
    <col min="15893" max="15893" width="22.28515625" style="455" customWidth="1"/>
    <col min="15894" max="15894" width="23.42578125" style="455" customWidth="1"/>
    <col min="15895" max="15895" width="23.5703125" style="455" customWidth="1"/>
    <col min="15896" max="15896" width="35.140625" style="455" customWidth="1"/>
    <col min="15897" max="15897" width="39.42578125" style="455" customWidth="1"/>
    <col min="15898" max="15898" width="39.7109375" style="455" customWidth="1"/>
    <col min="15899" max="15899" width="41.5703125" style="455" customWidth="1"/>
    <col min="15900" max="15900" width="37.28515625" style="455" customWidth="1"/>
    <col min="15901" max="15901" width="41.140625" style="455" customWidth="1"/>
    <col min="15902" max="15902" width="37.85546875" style="455" customWidth="1"/>
    <col min="15903" max="15903" width="30" style="455" customWidth="1"/>
    <col min="15904" max="15904" width="39.85546875" style="455" customWidth="1"/>
    <col min="15905" max="15905" width="21.85546875" style="455" customWidth="1"/>
    <col min="15906" max="15906" width="28" style="455" customWidth="1"/>
    <col min="15907" max="15907" width="42.5703125" style="455" customWidth="1"/>
    <col min="15908" max="16127" width="8.85546875" style="455"/>
    <col min="16128" max="16128" width="9.5703125" style="455" bestFit="1" customWidth="1"/>
    <col min="16129" max="16129" width="48.28515625" style="455" customWidth="1"/>
    <col min="16130" max="16130" width="14.140625" style="455" customWidth="1"/>
    <col min="16131" max="16132" width="14.28515625" style="455" customWidth="1"/>
    <col min="16133" max="16134" width="13.28515625" style="455" customWidth="1"/>
    <col min="16135" max="16135" width="14.5703125" style="455" customWidth="1"/>
    <col min="16136" max="16136" width="13.28515625" style="455" customWidth="1"/>
    <col min="16137" max="16137" width="15.140625" style="455" customWidth="1"/>
    <col min="16138" max="16138" width="13.5703125" style="455" customWidth="1"/>
    <col min="16139" max="16139" width="23.5703125" style="455" customWidth="1"/>
    <col min="16140" max="16140" width="25.42578125" style="455" customWidth="1"/>
    <col min="16141" max="16141" width="19.85546875" style="455" customWidth="1"/>
    <col min="16142" max="16142" width="23" style="455" customWidth="1"/>
    <col min="16143" max="16143" width="19" style="455" customWidth="1"/>
    <col min="16144" max="16144" width="18" style="455" customWidth="1"/>
    <col min="16145" max="16145" width="18.42578125" style="455" customWidth="1"/>
    <col min="16146" max="16146" width="18.5703125" style="455" customWidth="1"/>
    <col min="16147" max="16147" width="21.5703125" style="455" customWidth="1"/>
    <col min="16148" max="16148" width="22.7109375" style="455" customWidth="1"/>
    <col min="16149" max="16149" width="22.28515625" style="455" customWidth="1"/>
    <col min="16150" max="16150" width="23.42578125" style="455" customWidth="1"/>
    <col min="16151" max="16151" width="23.5703125" style="455" customWidth="1"/>
    <col min="16152" max="16152" width="35.140625" style="455" customWidth="1"/>
    <col min="16153" max="16153" width="39.42578125" style="455" customWidth="1"/>
    <col min="16154" max="16154" width="39.7109375" style="455" customWidth="1"/>
    <col min="16155" max="16155" width="41.5703125" style="455" customWidth="1"/>
    <col min="16156" max="16156" width="37.28515625" style="455" customWidth="1"/>
    <col min="16157" max="16157" width="41.140625" style="455" customWidth="1"/>
    <col min="16158" max="16158" width="37.85546875" style="455" customWidth="1"/>
    <col min="16159" max="16159" width="30" style="455" customWidth="1"/>
    <col min="16160" max="16160" width="39.85546875" style="455" customWidth="1"/>
    <col min="16161" max="16161" width="21.85546875" style="455" customWidth="1"/>
    <col min="16162" max="16162" width="28" style="455" customWidth="1"/>
    <col min="16163" max="16163" width="42.5703125" style="455" customWidth="1"/>
    <col min="16164" max="16384" width="8.85546875" style="455"/>
  </cols>
  <sheetData>
    <row r="2" spans="1:24" x14ac:dyDescent="0.25">
      <c r="A2" s="101"/>
      <c r="B2" s="102"/>
      <c r="C2" s="102"/>
      <c r="D2" s="102"/>
      <c r="E2" s="102"/>
      <c r="F2" s="102"/>
      <c r="G2" s="102"/>
      <c r="H2" s="102"/>
      <c r="I2" s="102"/>
      <c r="J2" s="102"/>
      <c r="K2" s="102"/>
    </row>
    <row r="3" spans="1:24" ht="15.75" x14ac:dyDescent="0.25">
      <c r="A3" s="1" t="s">
        <v>108</v>
      </c>
      <c r="B3" s="4"/>
      <c r="C3" s="4"/>
      <c r="D3" s="4"/>
      <c r="E3" s="4"/>
      <c r="F3" s="4"/>
      <c r="G3" s="4"/>
      <c r="H3" s="4"/>
      <c r="I3" s="4"/>
      <c r="J3" s="4"/>
      <c r="K3" s="4"/>
      <c r="X3" s="419" t="s">
        <v>763</v>
      </c>
    </row>
    <row r="4" spans="1:24" x14ac:dyDescent="0.25">
      <c r="A4" s="2" t="s">
        <v>306</v>
      </c>
      <c r="B4" s="4"/>
      <c r="C4" s="4"/>
      <c r="D4" s="4"/>
      <c r="E4" s="4"/>
      <c r="F4" s="4"/>
      <c r="G4" s="4"/>
      <c r="H4" s="4"/>
      <c r="I4" s="4"/>
      <c r="J4" s="4"/>
      <c r="K4" s="5"/>
      <c r="L4" s="5"/>
      <c r="M4" s="5"/>
      <c r="N4" s="5"/>
      <c r="O4" s="5"/>
      <c r="P4" s="5"/>
      <c r="Q4" s="5"/>
      <c r="R4" s="5"/>
      <c r="S4" s="5"/>
      <c r="T4" s="5"/>
      <c r="U4" s="5"/>
      <c r="V4" s="5"/>
      <c r="W4" s="5"/>
      <c r="X4" s="5" t="s">
        <v>879</v>
      </c>
    </row>
    <row r="5" spans="1:24" x14ac:dyDescent="0.25">
      <c r="A5" s="4"/>
      <c r="B5" s="4"/>
      <c r="C5" s="4"/>
      <c r="D5" s="3"/>
      <c r="E5" s="4"/>
      <c r="F5" s="4"/>
      <c r="G5" s="4"/>
      <c r="H5" s="4"/>
      <c r="I5" s="4"/>
      <c r="J5" s="4"/>
      <c r="K5" s="4"/>
    </row>
    <row r="6" spans="1:24" ht="15.75" x14ac:dyDescent="0.25">
      <c r="A6" s="494" t="s">
        <v>531</v>
      </c>
      <c r="B6" s="494"/>
      <c r="C6" s="494"/>
      <c r="D6" s="494"/>
      <c r="E6" s="494"/>
      <c r="F6" s="494"/>
      <c r="G6" s="494"/>
      <c r="H6" s="494"/>
      <c r="I6" s="494"/>
      <c r="J6" s="494"/>
      <c r="K6" s="494"/>
      <c r="L6" s="494"/>
      <c r="M6" s="494"/>
      <c r="N6" s="494"/>
      <c r="O6" s="494"/>
      <c r="P6" s="494"/>
      <c r="Q6" s="494"/>
      <c r="R6" s="494"/>
      <c r="S6" s="494"/>
      <c r="T6" s="494"/>
      <c r="U6" s="494"/>
      <c r="V6" s="494"/>
      <c r="W6" s="494"/>
      <c r="X6" s="494"/>
    </row>
    <row r="7" spans="1:24" x14ac:dyDescent="0.25">
      <c r="A7" s="495" t="s">
        <v>867</v>
      </c>
      <c r="B7" s="495"/>
      <c r="C7" s="495"/>
      <c r="D7" s="495"/>
      <c r="E7" s="495"/>
      <c r="F7" s="495"/>
      <c r="G7" s="495"/>
      <c r="H7" s="495"/>
      <c r="I7" s="495"/>
      <c r="J7" s="495"/>
      <c r="K7" s="495"/>
      <c r="L7" s="495"/>
      <c r="M7" s="495"/>
      <c r="N7" s="495"/>
      <c r="O7" s="495"/>
      <c r="P7" s="495"/>
      <c r="Q7" s="495"/>
      <c r="R7" s="495"/>
      <c r="S7" s="495"/>
      <c r="T7" s="495"/>
      <c r="U7" s="495"/>
      <c r="V7" s="495"/>
      <c r="W7" s="495"/>
      <c r="X7" s="495"/>
    </row>
    <row r="8" spans="1:24" x14ac:dyDescent="0.25">
      <c r="A8" s="418"/>
      <c r="B8" s="192"/>
      <c r="C8" s="418"/>
      <c r="D8" s="418"/>
      <c r="E8" s="4"/>
      <c r="F8" s="4"/>
      <c r="G8" s="4"/>
      <c r="H8" s="4"/>
      <c r="I8" s="4"/>
      <c r="J8" s="4"/>
      <c r="K8" s="4"/>
    </row>
    <row r="12" spans="1:24" ht="15.75" thickBot="1" x14ac:dyDescent="0.3">
      <c r="A12" s="456"/>
      <c r="B12" s="456"/>
      <c r="C12" s="456"/>
      <c r="D12" s="456"/>
      <c r="E12" s="456"/>
      <c r="F12" s="456"/>
      <c r="G12" s="456"/>
      <c r="H12" s="456"/>
      <c r="I12" s="456"/>
      <c r="J12" s="456"/>
      <c r="K12" s="456"/>
      <c r="L12" s="456"/>
      <c r="M12" s="457"/>
      <c r="N12" s="457"/>
      <c r="O12" s="457"/>
      <c r="P12" s="457"/>
      <c r="Q12" s="457"/>
      <c r="R12" s="457"/>
      <c r="S12" s="457"/>
      <c r="T12" s="457"/>
      <c r="U12" s="457"/>
      <c r="V12" s="457"/>
      <c r="W12" s="457"/>
      <c r="X12" s="457" t="s">
        <v>110</v>
      </c>
    </row>
    <row r="13" spans="1:24" ht="15.75" thickBot="1" x14ac:dyDescent="0.3">
      <c r="A13" s="227"/>
      <c r="B13" s="227"/>
      <c r="C13" s="504" t="s">
        <v>29</v>
      </c>
      <c r="D13" s="505"/>
      <c r="E13" s="505"/>
      <c r="F13" s="505"/>
      <c r="G13" s="505"/>
      <c r="H13" s="505"/>
      <c r="I13" s="505"/>
      <c r="J13" s="505"/>
      <c r="K13" s="505"/>
      <c r="L13" s="505"/>
      <c r="M13" s="505"/>
      <c r="N13" s="504" t="s">
        <v>111</v>
      </c>
      <c r="O13" s="505"/>
      <c r="P13" s="505"/>
      <c r="Q13" s="505"/>
      <c r="R13" s="505"/>
      <c r="S13" s="505"/>
      <c r="T13" s="505"/>
      <c r="U13" s="505"/>
      <c r="V13" s="505"/>
      <c r="W13" s="505"/>
      <c r="X13" s="505"/>
    </row>
    <row r="14" spans="1:24" ht="90" customHeight="1" x14ac:dyDescent="0.25">
      <c r="A14" s="506"/>
      <c r="B14" s="507"/>
      <c r="C14" s="502" t="s">
        <v>4</v>
      </c>
      <c r="D14" s="503"/>
      <c r="E14" s="502" t="s">
        <v>532</v>
      </c>
      <c r="F14" s="503"/>
      <c r="G14" s="510" t="s">
        <v>716</v>
      </c>
      <c r="H14" s="502" t="s">
        <v>717</v>
      </c>
      <c r="I14" s="503"/>
      <c r="J14" s="502" t="s">
        <v>533</v>
      </c>
      <c r="K14" s="503"/>
      <c r="L14" s="502" t="s">
        <v>534</v>
      </c>
      <c r="M14" s="503"/>
      <c r="N14" s="502" t="s">
        <v>4</v>
      </c>
      <c r="O14" s="503"/>
      <c r="P14" s="502" t="s">
        <v>532</v>
      </c>
      <c r="Q14" s="503"/>
      <c r="R14" s="510" t="s">
        <v>716</v>
      </c>
      <c r="S14" s="502" t="s">
        <v>717</v>
      </c>
      <c r="T14" s="503"/>
      <c r="U14" s="502" t="s">
        <v>533</v>
      </c>
      <c r="V14" s="503"/>
      <c r="W14" s="502" t="s">
        <v>534</v>
      </c>
      <c r="X14" s="503"/>
    </row>
    <row r="15" spans="1:24" ht="45" x14ac:dyDescent="0.25">
      <c r="A15" s="508"/>
      <c r="B15" s="509"/>
      <c r="C15" s="421" t="s">
        <v>809</v>
      </c>
      <c r="D15" s="421" t="s">
        <v>810</v>
      </c>
      <c r="E15" s="421" t="s">
        <v>809</v>
      </c>
      <c r="F15" s="421" t="s">
        <v>810</v>
      </c>
      <c r="G15" s="511"/>
      <c r="H15" s="421" t="s">
        <v>811</v>
      </c>
      <c r="I15" s="421" t="s">
        <v>810</v>
      </c>
      <c r="J15" s="421" t="s">
        <v>809</v>
      </c>
      <c r="K15" s="421" t="s">
        <v>810</v>
      </c>
      <c r="L15" s="421" t="s">
        <v>809</v>
      </c>
      <c r="M15" s="421" t="s">
        <v>810</v>
      </c>
      <c r="N15" s="421" t="s">
        <v>809</v>
      </c>
      <c r="O15" s="421" t="s">
        <v>810</v>
      </c>
      <c r="P15" s="421" t="s">
        <v>809</v>
      </c>
      <c r="Q15" s="421" t="s">
        <v>810</v>
      </c>
      <c r="R15" s="511"/>
      <c r="S15" s="421" t="s">
        <v>811</v>
      </c>
      <c r="T15" s="421" t="s">
        <v>810</v>
      </c>
      <c r="U15" s="421" t="s">
        <v>809</v>
      </c>
      <c r="V15" s="421" t="s">
        <v>810</v>
      </c>
      <c r="W15" s="421" t="s">
        <v>809</v>
      </c>
      <c r="X15" s="421" t="s">
        <v>810</v>
      </c>
    </row>
    <row r="16" spans="1:24" ht="106.5" customHeight="1" x14ac:dyDescent="0.25">
      <c r="A16" s="228" t="s">
        <v>610</v>
      </c>
      <c r="B16" s="228" t="s">
        <v>136</v>
      </c>
      <c r="C16" s="229" t="s">
        <v>0</v>
      </c>
      <c r="D16" s="229" t="s">
        <v>1</v>
      </c>
      <c r="E16" s="229" t="s">
        <v>2</v>
      </c>
      <c r="F16" s="229" t="s">
        <v>7</v>
      </c>
      <c r="G16" s="229" t="s">
        <v>8</v>
      </c>
      <c r="H16" s="229" t="s">
        <v>9</v>
      </c>
      <c r="I16" s="229" t="s">
        <v>10</v>
      </c>
      <c r="J16" s="229" t="s">
        <v>11</v>
      </c>
      <c r="K16" s="229" t="s">
        <v>30</v>
      </c>
      <c r="L16" s="230" t="s">
        <v>718</v>
      </c>
      <c r="M16" s="230" t="s">
        <v>719</v>
      </c>
      <c r="N16" s="229" t="s">
        <v>118</v>
      </c>
      <c r="O16" s="229" t="s">
        <v>119</v>
      </c>
      <c r="P16" s="229" t="s">
        <v>120</v>
      </c>
      <c r="Q16" s="229" t="s">
        <v>121</v>
      </c>
      <c r="R16" s="229" t="s">
        <v>122</v>
      </c>
      <c r="S16" s="229" t="s">
        <v>123</v>
      </c>
      <c r="T16" s="229" t="s">
        <v>124</v>
      </c>
      <c r="U16" s="229" t="s">
        <v>125</v>
      </c>
      <c r="V16" s="229" t="s">
        <v>126</v>
      </c>
      <c r="W16" s="230" t="s">
        <v>720</v>
      </c>
      <c r="X16" s="230" t="s">
        <v>721</v>
      </c>
    </row>
    <row r="17" spans="1:24" ht="33" customHeight="1" x14ac:dyDescent="0.25">
      <c r="A17" s="458">
        <v>1</v>
      </c>
      <c r="B17" s="459" t="s">
        <v>535</v>
      </c>
      <c r="C17" s="351">
        <f>SUM(C18,C41)</f>
        <v>0</v>
      </c>
      <c r="D17" s="351">
        <f>SUM(D18,D41)</f>
        <v>0</v>
      </c>
      <c r="E17" s="541"/>
      <c r="F17" s="541"/>
      <c r="G17" s="542"/>
      <c r="H17" s="543"/>
      <c r="I17" s="543"/>
      <c r="J17" s="543"/>
      <c r="K17" s="543"/>
      <c r="L17" s="351">
        <f>SUM(L18,L41,L83)-L84</f>
        <v>0</v>
      </c>
      <c r="M17" s="351">
        <f>SUM(M18,M41,M83)-M84</f>
        <v>0</v>
      </c>
      <c r="N17" s="351">
        <f>SUM(N18,N41)</f>
        <v>0</v>
      </c>
      <c r="O17" s="351">
        <f>SUM(O18,O41)</f>
        <v>0</v>
      </c>
      <c r="P17" s="541"/>
      <c r="Q17" s="541"/>
      <c r="R17" s="542"/>
      <c r="S17" s="543"/>
      <c r="T17" s="543"/>
      <c r="U17" s="543"/>
      <c r="V17" s="543"/>
      <c r="W17" s="351">
        <f>SUM(W18,W41,W83)-W84</f>
        <v>0</v>
      </c>
      <c r="X17" s="351">
        <f>SUM(X18,X41,X83)-X84</f>
        <v>0</v>
      </c>
    </row>
    <row r="18" spans="1:24" ht="103.5" customHeight="1" x14ac:dyDescent="0.25">
      <c r="A18" s="460" t="s">
        <v>39</v>
      </c>
      <c r="B18" s="231" t="s">
        <v>812</v>
      </c>
      <c r="C18" s="351">
        <f>SUM(C19,C26,C33:C40)</f>
        <v>0</v>
      </c>
      <c r="D18" s="351">
        <f>SUM(D19,D26,D33:D40)</f>
        <v>0</v>
      </c>
      <c r="E18" s="541"/>
      <c r="F18" s="541"/>
      <c r="G18" s="542"/>
      <c r="H18" s="544"/>
      <c r="I18" s="544"/>
      <c r="J18" s="544"/>
      <c r="K18" s="544"/>
      <c r="L18" s="351">
        <f>SUM(L19,L26,L33:L40)</f>
        <v>0</v>
      </c>
      <c r="M18" s="351">
        <f>SUM(M19,M26,M33:M40)</f>
        <v>0</v>
      </c>
      <c r="N18" s="351">
        <f>SUM(N19,N26,N33:N40)</f>
        <v>0</v>
      </c>
      <c r="O18" s="351">
        <f>SUM(O19,O26,O33:O40)</f>
        <v>0</v>
      </c>
      <c r="P18" s="541"/>
      <c r="Q18" s="541"/>
      <c r="R18" s="542"/>
      <c r="S18" s="544"/>
      <c r="T18" s="544"/>
      <c r="U18" s="544"/>
      <c r="V18" s="544"/>
      <c r="W18" s="351">
        <f>SUM(W19,W26,W33:W40)</f>
        <v>0</v>
      </c>
      <c r="X18" s="351">
        <f>SUM(X19,X26,X33:X40)</f>
        <v>0</v>
      </c>
    </row>
    <row r="19" spans="1:24" s="462" customFormat="1" ht="30" customHeight="1" x14ac:dyDescent="0.25">
      <c r="A19" s="461" t="s">
        <v>40</v>
      </c>
      <c r="B19" s="231" t="s">
        <v>722</v>
      </c>
      <c r="C19" s="352">
        <f>SUM(C20,C21)</f>
        <v>0</v>
      </c>
      <c r="D19" s="352">
        <f>SUM(D20,D21)</f>
        <v>0</v>
      </c>
      <c r="E19" s="545"/>
      <c r="F19" s="545"/>
      <c r="G19" s="263"/>
      <c r="H19" s="546"/>
      <c r="I19" s="546"/>
      <c r="J19" s="546"/>
      <c r="K19" s="546"/>
      <c r="L19" s="352">
        <f>SUM(L20,L21)</f>
        <v>0</v>
      </c>
      <c r="M19" s="352">
        <f>SUM(M20,M21)</f>
        <v>0</v>
      </c>
      <c r="N19" s="352">
        <f>SUM(N20,N21)</f>
        <v>0</v>
      </c>
      <c r="O19" s="352">
        <f>SUM(O20,O21)</f>
        <v>0</v>
      </c>
      <c r="P19" s="545"/>
      <c r="Q19" s="545"/>
      <c r="R19" s="263"/>
      <c r="S19" s="546"/>
      <c r="T19" s="546"/>
      <c r="U19" s="546"/>
      <c r="V19" s="546"/>
      <c r="W19" s="352">
        <f>SUM(W20,W21)</f>
        <v>0</v>
      </c>
      <c r="X19" s="352">
        <f>SUM(X20,X21)</f>
        <v>0</v>
      </c>
    </row>
    <row r="20" spans="1:24" ht="45" customHeight="1" x14ac:dyDescent="0.25">
      <c r="A20" s="463" t="s">
        <v>536</v>
      </c>
      <c r="B20" s="233" t="s">
        <v>880</v>
      </c>
      <c r="C20" s="353"/>
      <c r="D20" s="353"/>
      <c r="E20" s="547"/>
      <c r="F20" s="547"/>
      <c r="G20" s="232">
        <v>1</v>
      </c>
      <c r="H20" s="464"/>
      <c r="I20" s="464"/>
      <c r="J20" s="548"/>
      <c r="K20" s="548"/>
      <c r="L20" s="354">
        <f>C20*H20</f>
        <v>0</v>
      </c>
      <c r="M20" s="354">
        <f>D20*I20</f>
        <v>0</v>
      </c>
      <c r="N20" s="353"/>
      <c r="O20" s="353"/>
      <c r="P20" s="547"/>
      <c r="Q20" s="547"/>
      <c r="R20" s="232">
        <v>1</v>
      </c>
      <c r="S20" s="464"/>
      <c r="T20" s="464"/>
      <c r="U20" s="548"/>
      <c r="V20" s="548"/>
      <c r="W20" s="354">
        <f>N20*S20</f>
        <v>0</v>
      </c>
      <c r="X20" s="354">
        <f>O20*T20</f>
        <v>0</v>
      </c>
    </row>
    <row r="21" spans="1:24" ht="30" customHeight="1" x14ac:dyDescent="0.25">
      <c r="A21" s="465" t="s">
        <v>537</v>
      </c>
      <c r="B21" s="233" t="s">
        <v>538</v>
      </c>
      <c r="C21" s="355">
        <f>SUM(C22:C25)</f>
        <v>0</v>
      </c>
      <c r="D21" s="355">
        <f>SUM(D22:D25)</f>
        <v>0</v>
      </c>
      <c r="E21" s="541"/>
      <c r="F21" s="541"/>
      <c r="G21" s="264"/>
      <c r="H21" s="544"/>
      <c r="I21" s="544"/>
      <c r="J21" s="544"/>
      <c r="K21" s="544"/>
      <c r="L21" s="355">
        <f>SUM(L22:L25)</f>
        <v>0</v>
      </c>
      <c r="M21" s="355">
        <f>SUM(M22:M25)</f>
        <v>0</v>
      </c>
      <c r="N21" s="355">
        <f>SUM(N22:N25)</f>
        <v>0</v>
      </c>
      <c r="O21" s="355">
        <f>SUM(O22:O25)</f>
        <v>0</v>
      </c>
      <c r="P21" s="541"/>
      <c r="Q21" s="541"/>
      <c r="R21" s="264"/>
      <c r="S21" s="544"/>
      <c r="T21" s="544"/>
      <c r="U21" s="544"/>
      <c r="V21" s="544"/>
      <c r="W21" s="355">
        <f>SUM(W22:W25)</f>
        <v>0</v>
      </c>
      <c r="X21" s="355">
        <f>SUM(X22:X25)</f>
        <v>0</v>
      </c>
    </row>
    <row r="22" spans="1:24" s="462" customFormat="1" ht="15" customHeight="1" x14ac:dyDescent="0.25">
      <c r="A22" s="466" t="s">
        <v>539</v>
      </c>
      <c r="B22" s="234" t="s">
        <v>813</v>
      </c>
      <c r="C22" s="289"/>
      <c r="D22" s="289"/>
      <c r="E22" s="549"/>
      <c r="F22" s="549"/>
      <c r="G22" s="209">
        <v>0.5</v>
      </c>
      <c r="H22" s="291"/>
      <c r="I22" s="291"/>
      <c r="J22" s="550"/>
      <c r="K22" s="550"/>
      <c r="L22" s="354">
        <f>C22*H22</f>
        <v>0</v>
      </c>
      <c r="M22" s="354">
        <f>D22*I22</f>
        <v>0</v>
      </c>
      <c r="N22" s="289"/>
      <c r="O22" s="289"/>
      <c r="P22" s="549"/>
      <c r="Q22" s="549"/>
      <c r="R22" s="209">
        <v>0.5</v>
      </c>
      <c r="S22" s="291"/>
      <c r="T22" s="291"/>
      <c r="U22" s="550"/>
      <c r="V22" s="550"/>
      <c r="W22" s="354">
        <f t="shared" ref="W22:W25" si="0">N22*S22</f>
        <v>0</v>
      </c>
      <c r="X22" s="354">
        <f t="shared" ref="X22:X25" si="1">O22*T22</f>
        <v>0</v>
      </c>
    </row>
    <row r="23" spans="1:24" s="462" customFormat="1" ht="30" customHeight="1" x14ac:dyDescent="0.25">
      <c r="A23" s="466" t="s">
        <v>540</v>
      </c>
      <c r="B23" s="234" t="s">
        <v>814</v>
      </c>
      <c r="C23" s="289"/>
      <c r="D23" s="289"/>
      <c r="E23" s="549"/>
      <c r="F23" s="549"/>
      <c r="G23" s="209">
        <v>0.5</v>
      </c>
      <c r="H23" s="291"/>
      <c r="I23" s="291"/>
      <c r="J23" s="550"/>
      <c r="K23" s="550"/>
      <c r="L23" s="354">
        <f t="shared" ref="L23:M25" si="2">C23*H23</f>
        <v>0</v>
      </c>
      <c r="M23" s="354">
        <f t="shared" si="2"/>
        <v>0</v>
      </c>
      <c r="N23" s="289"/>
      <c r="O23" s="289"/>
      <c r="P23" s="549"/>
      <c r="Q23" s="549"/>
      <c r="R23" s="209">
        <v>0.5</v>
      </c>
      <c r="S23" s="291"/>
      <c r="T23" s="291"/>
      <c r="U23" s="550"/>
      <c r="V23" s="550"/>
      <c r="W23" s="354">
        <f t="shared" si="0"/>
        <v>0</v>
      </c>
      <c r="X23" s="354">
        <f t="shared" si="1"/>
        <v>0</v>
      </c>
    </row>
    <row r="24" spans="1:24" s="462" customFormat="1" ht="60" customHeight="1" x14ac:dyDescent="0.25">
      <c r="A24" s="466" t="s">
        <v>541</v>
      </c>
      <c r="B24" s="234" t="s">
        <v>815</v>
      </c>
      <c r="C24" s="289"/>
      <c r="D24" s="289"/>
      <c r="E24" s="549"/>
      <c r="F24" s="549"/>
      <c r="G24" s="209">
        <v>0.5</v>
      </c>
      <c r="H24" s="291"/>
      <c r="I24" s="291"/>
      <c r="J24" s="550"/>
      <c r="K24" s="550"/>
      <c r="L24" s="354">
        <f t="shared" si="2"/>
        <v>0</v>
      </c>
      <c r="M24" s="354">
        <f t="shared" si="2"/>
        <v>0</v>
      </c>
      <c r="N24" s="289"/>
      <c r="O24" s="289"/>
      <c r="P24" s="549"/>
      <c r="Q24" s="549"/>
      <c r="R24" s="209">
        <v>0.5</v>
      </c>
      <c r="S24" s="291"/>
      <c r="T24" s="291"/>
      <c r="U24" s="550"/>
      <c r="V24" s="550"/>
      <c r="W24" s="354">
        <f t="shared" si="0"/>
        <v>0</v>
      </c>
      <c r="X24" s="354">
        <f t="shared" si="1"/>
        <v>0</v>
      </c>
    </row>
    <row r="25" spans="1:24" s="462" customFormat="1" ht="30" customHeight="1" x14ac:dyDescent="0.25">
      <c r="A25" s="466" t="s">
        <v>542</v>
      </c>
      <c r="B25" s="234" t="s">
        <v>816</v>
      </c>
      <c r="C25" s="289"/>
      <c r="D25" s="289"/>
      <c r="E25" s="549"/>
      <c r="F25" s="549"/>
      <c r="G25" s="209">
        <v>0.5</v>
      </c>
      <c r="H25" s="291"/>
      <c r="I25" s="291"/>
      <c r="J25" s="550"/>
      <c r="K25" s="550"/>
      <c r="L25" s="354">
        <f t="shared" si="2"/>
        <v>0</v>
      </c>
      <c r="M25" s="354">
        <f t="shared" si="2"/>
        <v>0</v>
      </c>
      <c r="N25" s="289"/>
      <c r="O25" s="289"/>
      <c r="P25" s="549"/>
      <c r="Q25" s="549"/>
      <c r="R25" s="209">
        <v>0.5</v>
      </c>
      <c r="S25" s="291"/>
      <c r="T25" s="291"/>
      <c r="U25" s="550"/>
      <c r="V25" s="550"/>
      <c r="W25" s="354">
        <f t="shared" si="0"/>
        <v>0</v>
      </c>
      <c r="X25" s="354">
        <f t="shared" si="1"/>
        <v>0</v>
      </c>
    </row>
    <row r="26" spans="1:24" s="462" customFormat="1" ht="30" customHeight="1" x14ac:dyDescent="0.25">
      <c r="A26" s="313" t="s">
        <v>42</v>
      </c>
      <c r="B26" s="231" t="s">
        <v>543</v>
      </c>
      <c r="C26" s="352">
        <f>SUM(C27,C30)</f>
        <v>0</v>
      </c>
      <c r="D26" s="352">
        <f>SUM(D27,D30)</f>
        <v>0</v>
      </c>
      <c r="E26" s="549"/>
      <c r="F26" s="549"/>
      <c r="G26" s="265"/>
      <c r="H26" s="551"/>
      <c r="I26" s="551"/>
      <c r="J26" s="551"/>
      <c r="K26" s="551"/>
      <c r="L26" s="352">
        <f>SUM(L27,L30)</f>
        <v>0</v>
      </c>
      <c r="M26" s="352">
        <f>SUM(M27,M30)</f>
        <v>0</v>
      </c>
      <c r="N26" s="352">
        <f>SUM(N27,N30)</f>
        <v>0</v>
      </c>
      <c r="O26" s="352">
        <f>SUM(O27,O30)</f>
        <v>0</v>
      </c>
      <c r="P26" s="549"/>
      <c r="Q26" s="549"/>
      <c r="R26" s="265"/>
      <c r="S26" s="551"/>
      <c r="T26" s="551"/>
      <c r="U26" s="551"/>
      <c r="V26" s="551"/>
      <c r="W26" s="352">
        <f>SUM(W27,W30)</f>
        <v>0</v>
      </c>
      <c r="X26" s="352">
        <f>SUM(X27,X30)</f>
        <v>0</v>
      </c>
    </row>
    <row r="27" spans="1:24" ht="45" customHeight="1" x14ac:dyDescent="0.25">
      <c r="A27" s="467" t="s">
        <v>544</v>
      </c>
      <c r="B27" s="233" t="s">
        <v>545</v>
      </c>
      <c r="C27" s="355">
        <f>SUM(C28,C29)</f>
        <v>0</v>
      </c>
      <c r="D27" s="355">
        <f>SUM(D28,D29)</f>
        <v>0</v>
      </c>
      <c r="E27" s="547"/>
      <c r="F27" s="547"/>
      <c r="G27" s="266"/>
      <c r="H27" s="552"/>
      <c r="I27" s="552"/>
      <c r="J27" s="552"/>
      <c r="K27" s="552"/>
      <c r="L27" s="355">
        <f>SUM(L28,L29)</f>
        <v>0</v>
      </c>
      <c r="M27" s="355">
        <f>SUM(M28,M29)</f>
        <v>0</v>
      </c>
      <c r="N27" s="355">
        <f>SUM(N28,N29)</f>
        <v>0</v>
      </c>
      <c r="O27" s="355">
        <f>SUM(O28,O29)</f>
        <v>0</v>
      </c>
      <c r="P27" s="547"/>
      <c r="Q27" s="547"/>
      <c r="R27" s="266"/>
      <c r="S27" s="552"/>
      <c r="T27" s="552"/>
      <c r="U27" s="552"/>
      <c r="V27" s="552"/>
      <c r="W27" s="355">
        <f>SUM(W28,W29)</f>
        <v>0</v>
      </c>
      <c r="X27" s="355">
        <f>SUM(X28,X29)</f>
        <v>0</v>
      </c>
    </row>
    <row r="28" spans="1:24" s="462" customFormat="1" ht="75" customHeight="1" x14ac:dyDescent="0.25">
      <c r="A28" s="468" t="s">
        <v>546</v>
      </c>
      <c r="B28" s="234" t="s">
        <v>547</v>
      </c>
      <c r="C28" s="289"/>
      <c r="D28" s="289"/>
      <c r="E28" s="549"/>
      <c r="F28" s="549"/>
      <c r="G28" s="265"/>
      <c r="H28" s="290"/>
      <c r="I28" s="290"/>
      <c r="J28" s="550"/>
      <c r="K28" s="550"/>
      <c r="L28" s="355">
        <f>C28*H28</f>
        <v>0</v>
      </c>
      <c r="M28" s="355">
        <f>D28*I28</f>
        <v>0</v>
      </c>
      <c r="N28" s="289"/>
      <c r="O28" s="289"/>
      <c r="P28" s="549"/>
      <c r="Q28" s="549"/>
      <c r="R28" s="265"/>
      <c r="S28" s="290"/>
      <c r="T28" s="290"/>
      <c r="U28" s="550"/>
      <c r="V28" s="550"/>
      <c r="W28" s="355">
        <f>N28*S28</f>
        <v>0</v>
      </c>
      <c r="X28" s="355">
        <f>O28*T28</f>
        <v>0</v>
      </c>
    </row>
    <row r="29" spans="1:24" s="462" customFormat="1" ht="75" customHeight="1" x14ac:dyDescent="0.25">
      <c r="A29" s="468" t="s">
        <v>548</v>
      </c>
      <c r="B29" s="234" t="s">
        <v>549</v>
      </c>
      <c r="C29" s="289"/>
      <c r="D29" s="289"/>
      <c r="E29" s="549"/>
      <c r="F29" s="549"/>
      <c r="G29" s="209">
        <v>0.05</v>
      </c>
      <c r="H29" s="290"/>
      <c r="I29" s="290"/>
      <c r="J29" s="550"/>
      <c r="K29" s="550"/>
      <c r="L29" s="355">
        <f>C29*H29</f>
        <v>0</v>
      </c>
      <c r="M29" s="355">
        <f>D29*I29</f>
        <v>0</v>
      </c>
      <c r="N29" s="289"/>
      <c r="O29" s="289"/>
      <c r="P29" s="549"/>
      <c r="Q29" s="549"/>
      <c r="R29" s="209">
        <v>0.05</v>
      </c>
      <c r="S29" s="290"/>
      <c r="T29" s="290"/>
      <c r="U29" s="550"/>
      <c r="V29" s="550"/>
      <c r="W29" s="355">
        <f>N29*S29</f>
        <v>0</v>
      </c>
      <c r="X29" s="355">
        <f>O29*T29</f>
        <v>0</v>
      </c>
    </row>
    <row r="30" spans="1:24" ht="45" customHeight="1" x14ac:dyDescent="0.25">
      <c r="A30" s="467" t="s">
        <v>550</v>
      </c>
      <c r="B30" s="233" t="s">
        <v>551</v>
      </c>
      <c r="C30" s="355">
        <f>SUM(C31,C32)</f>
        <v>0</v>
      </c>
      <c r="D30" s="355">
        <f>SUM(D31,D32)</f>
        <v>0</v>
      </c>
      <c r="E30" s="547"/>
      <c r="F30" s="547"/>
      <c r="G30" s="266"/>
      <c r="H30" s="552"/>
      <c r="I30" s="552"/>
      <c r="J30" s="552"/>
      <c r="K30" s="552"/>
      <c r="L30" s="355">
        <f>SUM(L31,L32)</f>
        <v>0</v>
      </c>
      <c r="M30" s="355">
        <f>SUM(M31,M32)</f>
        <v>0</v>
      </c>
      <c r="N30" s="355">
        <f>SUM(N31,N32)</f>
        <v>0</v>
      </c>
      <c r="O30" s="355">
        <f>SUM(O31,O32)</f>
        <v>0</v>
      </c>
      <c r="P30" s="547"/>
      <c r="Q30" s="547"/>
      <c r="R30" s="266"/>
      <c r="S30" s="552"/>
      <c r="T30" s="552"/>
      <c r="U30" s="552"/>
      <c r="V30" s="552"/>
      <c r="W30" s="355">
        <f>SUM(W31,W32)</f>
        <v>0</v>
      </c>
      <c r="X30" s="355">
        <f>SUM(X31,X32)</f>
        <v>0</v>
      </c>
    </row>
    <row r="31" spans="1:24" s="462" customFormat="1" ht="15" customHeight="1" x14ac:dyDescent="0.25">
      <c r="A31" s="468" t="s">
        <v>552</v>
      </c>
      <c r="B31" s="234" t="s">
        <v>817</v>
      </c>
      <c r="C31" s="292"/>
      <c r="D31" s="292"/>
      <c r="E31" s="549"/>
      <c r="F31" s="549"/>
      <c r="G31" s="209">
        <v>1</v>
      </c>
      <c r="H31" s="291"/>
      <c r="I31" s="291"/>
      <c r="J31" s="550"/>
      <c r="K31" s="550"/>
      <c r="L31" s="355">
        <f>C31*H31</f>
        <v>0</v>
      </c>
      <c r="M31" s="355">
        <f t="shared" ref="L31:M40" si="3">D31*I31</f>
        <v>0</v>
      </c>
      <c r="N31" s="292"/>
      <c r="O31" s="292"/>
      <c r="P31" s="549"/>
      <c r="Q31" s="549"/>
      <c r="R31" s="209">
        <v>1</v>
      </c>
      <c r="S31" s="291"/>
      <c r="T31" s="291"/>
      <c r="U31" s="550"/>
      <c r="V31" s="550"/>
      <c r="W31" s="355">
        <f>N31*S31</f>
        <v>0</v>
      </c>
      <c r="X31" s="355">
        <f t="shared" ref="X31:X34" si="4">O31*T31</f>
        <v>0</v>
      </c>
    </row>
    <row r="32" spans="1:24" s="462" customFormat="1" ht="15" customHeight="1" x14ac:dyDescent="0.25">
      <c r="A32" s="468" t="s">
        <v>553</v>
      </c>
      <c r="B32" s="234" t="s">
        <v>818</v>
      </c>
      <c r="C32" s="292"/>
      <c r="D32" s="292"/>
      <c r="E32" s="549"/>
      <c r="F32" s="549"/>
      <c r="G32" s="209">
        <v>1</v>
      </c>
      <c r="H32" s="291"/>
      <c r="I32" s="291"/>
      <c r="J32" s="550"/>
      <c r="K32" s="550"/>
      <c r="L32" s="355">
        <f>C32*H32</f>
        <v>0</v>
      </c>
      <c r="M32" s="355">
        <f t="shared" si="3"/>
        <v>0</v>
      </c>
      <c r="N32" s="292"/>
      <c r="O32" s="292"/>
      <c r="P32" s="549"/>
      <c r="Q32" s="549"/>
      <c r="R32" s="209">
        <v>1</v>
      </c>
      <c r="S32" s="291"/>
      <c r="T32" s="291"/>
      <c r="U32" s="550"/>
      <c r="V32" s="550"/>
      <c r="W32" s="355">
        <f>N32*S32</f>
        <v>0</v>
      </c>
      <c r="X32" s="355">
        <f t="shared" si="4"/>
        <v>0</v>
      </c>
    </row>
    <row r="33" spans="1:24" s="462" customFormat="1" ht="30" customHeight="1" x14ac:dyDescent="0.25">
      <c r="A33" s="313" t="s">
        <v>44</v>
      </c>
      <c r="B33" s="231" t="s">
        <v>554</v>
      </c>
      <c r="C33" s="293"/>
      <c r="D33" s="293"/>
      <c r="E33" s="549"/>
      <c r="F33" s="549"/>
      <c r="G33" s="209">
        <v>1</v>
      </c>
      <c r="H33" s="291"/>
      <c r="I33" s="291"/>
      <c r="J33" s="550"/>
      <c r="K33" s="550"/>
      <c r="L33" s="355">
        <f t="shared" si="3"/>
        <v>0</v>
      </c>
      <c r="M33" s="355">
        <f t="shared" si="3"/>
        <v>0</v>
      </c>
      <c r="N33" s="293"/>
      <c r="O33" s="293"/>
      <c r="P33" s="549"/>
      <c r="Q33" s="549"/>
      <c r="R33" s="209">
        <v>1</v>
      </c>
      <c r="S33" s="291"/>
      <c r="T33" s="291"/>
      <c r="U33" s="550"/>
      <c r="V33" s="550"/>
      <c r="W33" s="355">
        <f t="shared" ref="W33:W34" si="5">N33*S33</f>
        <v>0</v>
      </c>
      <c r="X33" s="355">
        <f t="shared" si="4"/>
        <v>0</v>
      </c>
    </row>
    <row r="34" spans="1:24" s="462" customFormat="1" ht="30" customHeight="1" x14ac:dyDescent="0.25">
      <c r="A34" s="313" t="s">
        <v>46</v>
      </c>
      <c r="B34" s="231" t="s">
        <v>555</v>
      </c>
      <c r="C34" s="293"/>
      <c r="D34" s="293"/>
      <c r="E34" s="549"/>
      <c r="F34" s="549"/>
      <c r="G34" s="209">
        <v>1</v>
      </c>
      <c r="H34" s="291"/>
      <c r="I34" s="291"/>
      <c r="J34" s="550"/>
      <c r="K34" s="550"/>
      <c r="L34" s="355">
        <f t="shared" si="3"/>
        <v>0</v>
      </c>
      <c r="M34" s="355">
        <f t="shared" si="3"/>
        <v>0</v>
      </c>
      <c r="N34" s="293"/>
      <c r="O34" s="293"/>
      <c r="P34" s="549"/>
      <c r="Q34" s="549"/>
      <c r="R34" s="209">
        <v>1</v>
      </c>
      <c r="S34" s="291"/>
      <c r="T34" s="291"/>
      <c r="U34" s="550"/>
      <c r="V34" s="550"/>
      <c r="W34" s="355">
        <f t="shared" si="5"/>
        <v>0</v>
      </c>
      <c r="X34" s="355">
        <f t="shared" si="4"/>
        <v>0</v>
      </c>
    </row>
    <row r="35" spans="1:24" s="462" customFormat="1" ht="30" customHeight="1" x14ac:dyDescent="0.25">
      <c r="A35" s="313" t="s">
        <v>320</v>
      </c>
      <c r="B35" s="231" t="s">
        <v>723</v>
      </c>
      <c r="C35" s="293"/>
      <c r="D35" s="293"/>
      <c r="E35" s="549"/>
      <c r="F35" s="549"/>
      <c r="G35" s="209">
        <v>0.2</v>
      </c>
      <c r="H35" s="291"/>
      <c r="I35" s="291"/>
      <c r="J35" s="550"/>
      <c r="K35" s="550"/>
      <c r="L35" s="355">
        <f>C35*H35</f>
        <v>0</v>
      </c>
      <c r="M35" s="355">
        <f>D35*I35</f>
        <v>0</v>
      </c>
      <c r="N35" s="293"/>
      <c r="O35" s="293"/>
      <c r="P35" s="549"/>
      <c r="Q35" s="549"/>
      <c r="R35" s="209">
        <v>0.2</v>
      </c>
      <c r="S35" s="291"/>
      <c r="T35" s="291"/>
      <c r="U35" s="550"/>
      <c r="V35" s="550"/>
      <c r="W35" s="355">
        <f>N35*S35</f>
        <v>0</v>
      </c>
      <c r="X35" s="355">
        <f>O35*T35</f>
        <v>0</v>
      </c>
    </row>
    <row r="36" spans="1:24" s="462" customFormat="1" ht="75" x14ac:dyDescent="0.25">
      <c r="A36" s="313" t="s">
        <v>322</v>
      </c>
      <c r="B36" s="231" t="s">
        <v>556</v>
      </c>
      <c r="C36" s="293"/>
      <c r="D36" s="293"/>
      <c r="E36" s="549"/>
      <c r="F36" s="549"/>
      <c r="G36" s="209">
        <v>1</v>
      </c>
      <c r="H36" s="291"/>
      <c r="I36" s="291"/>
      <c r="J36" s="550"/>
      <c r="K36" s="550"/>
      <c r="L36" s="355">
        <f t="shared" si="3"/>
        <v>0</v>
      </c>
      <c r="M36" s="355">
        <f t="shared" si="3"/>
        <v>0</v>
      </c>
      <c r="N36" s="293"/>
      <c r="O36" s="293"/>
      <c r="P36" s="549"/>
      <c r="Q36" s="549"/>
      <c r="R36" s="209">
        <v>1</v>
      </c>
      <c r="S36" s="291"/>
      <c r="T36" s="291"/>
      <c r="U36" s="550"/>
      <c r="V36" s="550"/>
      <c r="W36" s="355">
        <f t="shared" ref="W36:W37" si="6">N36*S36</f>
        <v>0</v>
      </c>
      <c r="X36" s="355">
        <f t="shared" ref="X36:X37" si="7">O36*T36</f>
        <v>0</v>
      </c>
    </row>
    <row r="37" spans="1:24" s="462" customFormat="1" ht="15" customHeight="1" x14ac:dyDescent="0.25">
      <c r="A37" s="313" t="s">
        <v>323</v>
      </c>
      <c r="B37" s="231" t="s">
        <v>557</v>
      </c>
      <c r="C37" s="293"/>
      <c r="D37" s="293"/>
      <c r="E37" s="549"/>
      <c r="F37" s="549"/>
      <c r="G37" s="209">
        <v>1</v>
      </c>
      <c r="H37" s="291"/>
      <c r="I37" s="291"/>
      <c r="J37" s="551"/>
      <c r="K37" s="551"/>
      <c r="L37" s="355">
        <f t="shared" si="3"/>
        <v>0</v>
      </c>
      <c r="M37" s="355">
        <f t="shared" si="3"/>
        <v>0</v>
      </c>
      <c r="N37" s="293"/>
      <c r="O37" s="293"/>
      <c r="P37" s="549"/>
      <c r="Q37" s="549"/>
      <c r="R37" s="209">
        <v>1</v>
      </c>
      <c r="S37" s="291"/>
      <c r="T37" s="291"/>
      <c r="U37" s="551"/>
      <c r="V37" s="551"/>
      <c r="W37" s="355">
        <f t="shared" si="6"/>
        <v>0</v>
      </c>
      <c r="X37" s="355">
        <f t="shared" si="7"/>
        <v>0</v>
      </c>
    </row>
    <row r="38" spans="1:24" s="462" customFormat="1" ht="120" x14ac:dyDescent="0.25">
      <c r="A38" s="313" t="s">
        <v>324</v>
      </c>
      <c r="B38" s="231" t="s">
        <v>819</v>
      </c>
      <c r="C38" s="293"/>
      <c r="D38" s="293"/>
      <c r="E38" s="549"/>
      <c r="F38" s="549"/>
      <c r="G38" s="265"/>
      <c r="H38" s="291"/>
      <c r="I38" s="291"/>
      <c r="J38" s="550"/>
      <c r="K38" s="550"/>
      <c r="L38" s="355">
        <f>C38*H38</f>
        <v>0</v>
      </c>
      <c r="M38" s="355">
        <f>D38*I38</f>
        <v>0</v>
      </c>
      <c r="N38" s="293"/>
      <c r="O38" s="293"/>
      <c r="P38" s="549"/>
      <c r="Q38" s="549"/>
      <c r="R38" s="265"/>
      <c r="S38" s="291"/>
      <c r="T38" s="291"/>
      <c r="U38" s="550"/>
      <c r="V38" s="550"/>
      <c r="W38" s="355">
        <f>N38*S38</f>
        <v>0</v>
      </c>
      <c r="X38" s="355">
        <f>O38*T38</f>
        <v>0</v>
      </c>
    </row>
    <row r="39" spans="1:24" s="462" customFormat="1" ht="30" x14ac:dyDescent="0.25">
      <c r="A39" s="314" t="s">
        <v>326</v>
      </c>
      <c r="B39" s="282" t="s">
        <v>558</v>
      </c>
      <c r="C39" s="293"/>
      <c r="D39" s="293"/>
      <c r="E39" s="549"/>
      <c r="F39" s="549"/>
      <c r="G39" s="209">
        <v>1</v>
      </c>
      <c r="H39" s="291"/>
      <c r="I39" s="291"/>
      <c r="J39" s="550"/>
      <c r="K39" s="550"/>
      <c r="L39" s="355">
        <f>C39*H39</f>
        <v>0</v>
      </c>
      <c r="M39" s="355">
        <f>D39*I39</f>
        <v>0</v>
      </c>
      <c r="N39" s="293"/>
      <c r="O39" s="293"/>
      <c r="P39" s="549"/>
      <c r="Q39" s="549"/>
      <c r="R39" s="209">
        <v>1</v>
      </c>
      <c r="S39" s="291"/>
      <c r="T39" s="291"/>
      <c r="U39" s="550"/>
      <c r="V39" s="550"/>
      <c r="W39" s="355">
        <f>N39*S39</f>
        <v>0</v>
      </c>
      <c r="X39" s="355">
        <f>O39*T39</f>
        <v>0</v>
      </c>
    </row>
    <row r="40" spans="1:24" s="462" customFormat="1" ht="15" customHeight="1" x14ac:dyDescent="0.25">
      <c r="A40" s="314" t="s">
        <v>328</v>
      </c>
      <c r="B40" s="231" t="s">
        <v>559</v>
      </c>
      <c r="C40" s="293"/>
      <c r="D40" s="293"/>
      <c r="E40" s="549"/>
      <c r="F40" s="549"/>
      <c r="G40" s="209">
        <v>1</v>
      </c>
      <c r="H40" s="291"/>
      <c r="I40" s="291"/>
      <c r="J40" s="550"/>
      <c r="K40" s="550"/>
      <c r="L40" s="355">
        <f t="shared" si="3"/>
        <v>0</v>
      </c>
      <c r="M40" s="355">
        <f t="shared" si="3"/>
        <v>0</v>
      </c>
      <c r="N40" s="293"/>
      <c r="O40" s="293"/>
      <c r="P40" s="549"/>
      <c r="Q40" s="549"/>
      <c r="R40" s="209">
        <v>1</v>
      </c>
      <c r="S40" s="291"/>
      <c r="T40" s="291"/>
      <c r="U40" s="550"/>
      <c r="V40" s="550"/>
      <c r="W40" s="355">
        <f t="shared" ref="W40" si="8">N40*S40</f>
        <v>0</v>
      </c>
      <c r="X40" s="355">
        <f t="shared" ref="X40" si="9">O40*T40</f>
        <v>0</v>
      </c>
    </row>
    <row r="41" spans="1:24" ht="75" x14ac:dyDescent="0.25">
      <c r="A41" s="469" t="s">
        <v>47</v>
      </c>
      <c r="B41" s="470" t="s">
        <v>881</v>
      </c>
      <c r="C41" s="351">
        <f>+C42+C62</f>
        <v>0</v>
      </c>
      <c r="D41" s="351">
        <f>+D42+D62</f>
        <v>0</v>
      </c>
      <c r="E41" s="547"/>
      <c r="F41" s="547"/>
      <c r="G41" s="266"/>
      <c r="H41" s="552"/>
      <c r="I41" s="552"/>
      <c r="J41" s="552"/>
      <c r="K41" s="552"/>
      <c r="L41" s="351">
        <f>+L42+L62</f>
        <v>0</v>
      </c>
      <c r="M41" s="351">
        <f>+M42+M62</f>
        <v>0</v>
      </c>
      <c r="N41" s="351">
        <f>+N42+N62</f>
        <v>0</v>
      </c>
      <c r="O41" s="351">
        <f>+O42+O62</f>
        <v>0</v>
      </c>
      <c r="P41" s="547"/>
      <c r="Q41" s="547"/>
      <c r="R41" s="266"/>
      <c r="S41" s="552"/>
      <c r="T41" s="552"/>
      <c r="U41" s="552"/>
      <c r="V41" s="552"/>
      <c r="W41" s="351">
        <f>+W42+W62</f>
        <v>0</v>
      </c>
      <c r="X41" s="351">
        <f>+X42+X62</f>
        <v>0</v>
      </c>
    </row>
    <row r="42" spans="1:24" x14ac:dyDescent="0.25">
      <c r="A42" s="471" t="s">
        <v>49</v>
      </c>
      <c r="B42" s="207" t="s">
        <v>468</v>
      </c>
      <c r="C42" s="351">
        <f>+C43+C58+C59</f>
        <v>0</v>
      </c>
      <c r="D42" s="351">
        <f>+D43+D58+D59</f>
        <v>0</v>
      </c>
      <c r="E42" s="547"/>
      <c r="F42" s="547"/>
      <c r="G42" s="266"/>
      <c r="H42" s="552"/>
      <c r="I42" s="552"/>
      <c r="J42" s="552"/>
      <c r="K42" s="552"/>
      <c r="L42" s="351">
        <f>+L43+L58+L59</f>
        <v>0</v>
      </c>
      <c r="M42" s="351">
        <f t="shared" ref="M42" si="10">+M43+M58+M59</f>
        <v>0</v>
      </c>
      <c r="N42" s="351">
        <f>+N43+N58+N59</f>
        <v>0</v>
      </c>
      <c r="O42" s="351">
        <f>+O43+O58+O59</f>
        <v>0</v>
      </c>
      <c r="P42" s="547"/>
      <c r="Q42" s="547"/>
      <c r="R42" s="266"/>
      <c r="S42" s="552"/>
      <c r="T42" s="552"/>
      <c r="U42" s="552"/>
      <c r="V42" s="552"/>
      <c r="W42" s="351">
        <f>+W43+W58+W59</f>
        <v>0</v>
      </c>
      <c r="X42" s="351">
        <f t="shared" ref="X42" si="11">+X43+X58+X59</f>
        <v>0</v>
      </c>
    </row>
    <row r="43" spans="1:24" ht="30" x14ac:dyDescent="0.25">
      <c r="A43" s="315" t="s">
        <v>152</v>
      </c>
      <c r="B43" s="233" t="s">
        <v>560</v>
      </c>
      <c r="C43" s="355">
        <f>+C44+C46+C48+C50+C52+C54+C56</f>
        <v>0</v>
      </c>
      <c r="D43" s="355">
        <f t="shared" ref="D43:F43" si="12">+D44+D46+D48+D50+D52+D54+D56</f>
        <v>0</v>
      </c>
      <c r="E43" s="355">
        <f>+E44+E46+E48+E50+E52+E54+E56</f>
        <v>0</v>
      </c>
      <c r="F43" s="355">
        <f t="shared" si="12"/>
        <v>0</v>
      </c>
      <c r="G43" s="266"/>
      <c r="H43" s="552"/>
      <c r="I43" s="552"/>
      <c r="J43" s="552"/>
      <c r="K43" s="552"/>
      <c r="L43" s="355">
        <f>+L44+L46+L48+L50+L52+L54+L56</f>
        <v>0</v>
      </c>
      <c r="M43" s="355">
        <f t="shared" ref="M43" si="13">+M44+M46+M48+M50+M52+M54+M56</f>
        <v>0</v>
      </c>
      <c r="N43" s="355">
        <f>+N44+N46+N48+N50+N52+N54+N56</f>
        <v>0</v>
      </c>
      <c r="O43" s="355">
        <f t="shared" ref="O43" si="14">+O44+O46+O48+O50+O52+O54+O56</f>
        <v>0</v>
      </c>
      <c r="P43" s="355">
        <f>+P44+P46+P48+P50+P52+P54+P56</f>
        <v>0</v>
      </c>
      <c r="Q43" s="355">
        <f t="shared" ref="Q43" si="15">+Q44+Q46+Q48+Q50+Q52+Q54+Q56</f>
        <v>0</v>
      </c>
      <c r="R43" s="266"/>
      <c r="S43" s="552"/>
      <c r="T43" s="552"/>
      <c r="U43" s="552"/>
      <c r="V43" s="552"/>
      <c r="W43" s="355">
        <f>+W44+W46+W48+W50+W52+W54+W56</f>
        <v>0</v>
      </c>
      <c r="X43" s="355">
        <f t="shared" ref="X43" si="16">+X44+X46+X48+X50+X52+X54+X56</f>
        <v>0</v>
      </c>
    </row>
    <row r="44" spans="1:24" s="462" customFormat="1" ht="45" x14ac:dyDescent="0.25">
      <c r="A44" s="316" t="s">
        <v>724</v>
      </c>
      <c r="B44" s="234" t="s">
        <v>469</v>
      </c>
      <c r="C44" s="294"/>
      <c r="D44" s="294"/>
      <c r="E44" s="292"/>
      <c r="F44" s="292"/>
      <c r="G44" s="209">
        <v>0</v>
      </c>
      <c r="H44" s="472"/>
      <c r="I44" s="472"/>
      <c r="J44" s="265"/>
      <c r="K44" s="265"/>
      <c r="L44" s="355">
        <f>+C44*H44</f>
        <v>0</v>
      </c>
      <c r="M44" s="355">
        <f>+D44*I44</f>
        <v>0</v>
      </c>
      <c r="N44" s="294"/>
      <c r="O44" s="294"/>
      <c r="P44" s="292"/>
      <c r="Q44" s="292"/>
      <c r="R44" s="209">
        <v>0</v>
      </c>
      <c r="S44" s="472"/>
      <c r="T44" s="472"/>
      <c r="U44" s="265"/>
      <c r="V44" s="265"/>
      <c r="W44" s="355">
        <f>+N44*S44</f>
        <v>0</v>
      </c>
      <c r="X44" s="355">
        <f>+O44*T44</f>
        <v>0</v>
      </c>
    </row>
    <row r="45" spans="1:24" s="283" customFormat="1" ht="45" x14ac:dyDescent="0.25">
      <c r="A45" s="317" t="s">
        <v>561</v>
      </c>
      <c r="B45" s="218" t="s">
        <v>820</v>
      </c>
      <c r="C45" s="294"/>
      <c r="D45" s="294"/>
      <c r="E45" s="292"/>
      <c r="F45" s="292"/>
      <c r="G45" s="212"/>
      <c r="H45" s="212"/>
      <c r="I45" s="212"/>
      <c r="J45" s="296"/>
      <c r="K45" s="296"/>
      <c r="L45" s="212"/>
      <c r="M45" s="212"/>
      <c r="N45" s="294"/>
      <c r="O45" s="294"/>
      <c r="P45" s="292"/>
      <c r="Q45" s="292"/>
      <c r="R45" s="212"/>
      <c r="S45" s="212"/>
      <c r="T45" s="212"/>
      <c r="U45" s="296"/>
      <c r="V45" s="296"/>
      <c r="W45" s="212"/>
      <c r="X45" s="212"/>
    </row>
    <row r="46" spans="1:24" s="462" customFormat="1" ht="50.25" customHeight="1" x14ac:dyDescent="0.25">
      <c r="A46" s="318" t="s">
        <v>725</v>
      </c>
      <c r="B46" s="234" t="s">
        <v>471</v>
      </c>
      <c r="C46" s="294"/>
      <c r="D46" s="294"/>
      <c r="E46" s="292"/>
      <c r="F46" s="292"/>
      <c r="G46" s="209">
        <v>7.0000000000000007E-2</v>
      </c>
      <c r="H46" s="472"/>
      <c r="I46" s="472"/>
      <c r="J46" s="265"/>
      <c r="K46" s="265"/>
      <c r="L46" s="355">
        <f>+C46*H46</f>
        <v>0</v>
      </c>
      <c r="M46" s="355">
        <f>+D46*I46</f>
        <v>0</v>
      </c>
      <c r="N46" s="294"/>
      <c r="O46" s="294"/>
      <c r="P46" s="292"/>
      <c r="Q46" s="292"/>
      <c r="R46" s="209">
        <v>7.0000000000000007E-2</v>
      </c>
      <c r="S46" s="472"/>
      <c r="T46" s="472"/>
      <c r="U46" s="265"/>
      <c r="V46" s="265"/>
      <c r="W46" s="355">
        <f>+N46*S46</f>
        <v>0</v>
      </c>
      <c r="X46" s="355">
        <f>+O46*T46</f>
        <v>0</v>
      </c>
    </row>
    <row r="47" spans="1:24" s="283" customFormat="1" ht="45" x14ac:dyDescent="0.25">
      <c r="A47" s="317" t="s">
        <v>563</v>
      </c>
      <c r="B47" s="218" t="s">
        <v>820</v>
      </c>
      <c r="C47" s="294"/>
      <c r="D47" s="294"/>
      <c r="E47" s="292"/>
      <c r="F47" s="292"/>
      <c r="G47" s="212"/>
      <c r="H47" s="212"/>
      <c r="I47" s="212"/>
      <c r="J47" s="296"/>
      <c r="K47" s="296"/>
      <c r="L47" s="212"/>
      <c r="M47" s="212"/>
      <c r="N47" s="294"/>
      <c r="O47" s="294"/>
      <c r="P47" s="292"/>
      <c r="Q47" s="292"/>
      <c r="R47" s="212"/>
      <c r="S47" s="212"/>
      <c r="T47" s="212"/>
      <c r="U47" s="296"/>
      <c r="V47" s="296"/>
      <c r="W47" s="212"/>
      <c r="X47" s="212"/>
    </row>
    <row r="48" spans="1:24" s="462" customFormat="1" ht="33" customHeight="1" x14ac:dyDescent="0.25">
      <c r="A48" s="318" t="s">
        <v>726</v>
      </c>
      <c r="B48" s="234" t="s">
        <v>473</v>
      </c>
      <c r="C48" s="294"/>
      <c r="D48" s="294"/>
      <c r="E48" s="292"/>
      <c r="F48" s="292"/>
      <c r="G48" s="209">
        <v>0.15</v>
      </c>
      <c r="H48" s="472"/>
      <c r="I48" s="472"/>
      <c r="J48" s="265"/>
      <c r="K48" s="265"/>
      <c r="L48" s="355">
        <f>+C48*H48</f>
        <v>0</v>
      </c>
      <c r="M48" s="355">
        <f>+D48*I48</f>
        <v>0</v>
      </c>
      <c r="N48" s="294"/>
      <c r="O48" s="294"/>
      <c r="P48" s="292"/>
      <c r="Q48" s="292"/>
      <c r="R48" s="209">
        <v>0.15</v>
      </c>
      <c r="S48" s="472"/>
      <c r="T48" s="472"/>
      <c r="U48" s="265"/>
      <c r="V48" s="265"/>
      <c r="W48" s="355">
        <f>+N48*S48</f>
        <v>0</v>
      </c>
      <c r="X48" s="355">
        <f>+O48*T48</f>
        <v>0</v>
      </c>
    </row>
    <row r="49" spans="1:24" s="283" customFormat="1" ht="45" x14ac:dyDescent="0.25">
      <c r="A49" s="317" t="s">
        <v>564</v>
      </c>
      <c r="B49" s="218" t="s">
        <v>820</v>
      </c>
      <c r="C49" s="294"/>
      <c r="D49" s="294"/>
      <c r="E49" s="292"/>
      <c r="F49" s="292"/>
      <c r="G49" s="212"/>
      <c r="H49" s="212"/>
      <c r="I49" s="212"/>
      <c r="J49" s="296"/>
      <c r="K49" s="296"/>
      <c r="L49" s="212"/>
      <c r="M49" s="212"/>
      <c r="N49" s="294"/>
      <c r="O49" s="294"/>
      <c r="P49" s="292"/>
      <c r="Q49" s="292"/>
      <c r="R49" s="212"/>
      <c r="S49" s="212"/>
      <c r="T49" s="212"/>
      <c r="U49" s="296"/>
      <c r="V49" s="296"/>
      <c r="W49" s="212"/>
      <c r="X49" s="212"/>
    </row>
    <row r="50" spans="1:24" s="462" customFormat="1" ht="60" x14ac:dyDescent="0.25">
      <c r="A50" s="318" t="s">
        <v>727</v>
      </c>
      <c r="B50" s="234" t="s">
        <v>787</v>
      </c>
      <c r="C50" s="294"/>
      <c r="D50" s="294"/>
      <c r="E50" s="292"/>
      <c r="F50" s="292"/>
      <c r="G50" s="209">
        <v>0.25</v>
      </c>
      <c r="H50" s="472"/>
      <c r="I50" s="472"/>
      <c r="J50" s="265"/>
      <c r="K50" s="265"/>
      <c r="L50" s="355">
        <f>+C50*H50</f>
        <v>0</v>
      </c>
      <c r="M50" s="355">
        <f>+D50*I50</f>
        <v>0</v>
      </c>
      <c r="N50" s="294"/>
      <c r="O50" s="294"/>
      <c r="P50" s="292"/>
      <c r="Q50" s="292"/>
      <c r="R50" s="209">
        <v>0.25</v>
      </c>
      <c r="S50" s="472"/>
      <c r="T50" s="472"/>
      <c r="U50" s="265"/>
      <c r="V50" s="265"/>
      <c r="W50" s="355">
        <f>+N50*S50</f>
        <v>0</v>
      </c>
      <c r="X50" s="355">
        <f>+O50*T50</f>
        <v>0</v>
      </c>
    </row>
    <row r="51" spans="1:24" s="283" customFormat="1" ht="45" x14ac:dyDescent="0.25">
      <c r="A51" s="317" t="s">
        <v>565</v>
      </c>
      <c r="B51" s="218" t="s">
        <v>820</v>
      </c>
      <c r="C51" s="294"/>
      <c r="D51" s="294"/>
      <c r="E51" s="292"/>
      <c r="F51" s="292"/>
      <c r="G51" s="212"/>
      <c r="H51" s="212"/>
      <c r="I51" s="212"/>
      <c r="J51" s="296"/>
      <c r="K51" s="296"/>
      <c r="L51" s="212"/>
      <c r="M51" s="212"/>
      <c r="N51" s="294"/>
      <c r="O51" s="294"/>
      <c r="P51" s="292"/>
      <c r="Q51" s="292"/>
      <c r="R51" s="212"/>
      <c r="S51" s="212"/>
      <c r="T51" s="212"/>
      <c r="U51" s="296"/>
      <c r="V51" s="296"/>
      <c r="W51" s="212"/>
      <c r="X51" s="212"/>
    </row>
    <row r="52" spans="1:24" s="462" customFormat="1" ht="45" x14ac:dyDescent="0.25">
      <c r="A52" s="318" t="s">
        <v>728</v>
      </c>
      <c r="B52" s="234" t="s">
        <v>487</v>
      </c>
      <c r="C52" s="294"/>
      <c r="D52" s="294"/>
      <c r="E52" s="292"/>
      <c r="F52" s="292"/>
      <c r="G52" s="209">
        <v>0.3</v>
      </c>
      <c r="H52" s="472"/>
      <c r="I52" s="472"/>
      <c r="J52" s="265"/>
      <c r="K52" s="265"/>
      <c r="L52" s="355">
        <f>+C52*H52</f>
        <v>0</v>
      </c>
      <c r="M52" s="355">
        <f>+D52*I52</f>
        <v>0</v>
      </c>
      <c r="N52" s="294"/>
      <c r="O52" s="294"/>
      <c r="P52" s="292"/>
      <c r="Q52" s="292"/>
      <c r="R52" s="209">
        <v>0.3</v>
      </c>
      <c r="S52" s="472"/>
      <c r="T52" s="472"/>
      <c r="U52" s="265"/>
      <c r="V52" s="265"/>
      <c r="W52" s="355">
        <f>+N52*S52</f>
        <v>0</v>
      </c>
      <c r="X52" s="355">
        <f>+O52*T52</f>
        <v>0</v>
      </c>
    </row>
    <row r="53" spans="1:24" s="283" customFormat="1" ht="45" x14ac:dyDescent="0.25">
      <c r="A53" s="317" t="s">
        <v>566</v>
      </c>
      <c r="B53" s="218" t="s">
        <v>820</v>
      </c>
      <c r="C53" s="294"/>
      <c r="D53" s="294"/>
      <c r="E53" s="292"/>
      <c r="F53" s="292"/>
      <c r="G53" s="212"/>
      <c r="H53" s="212"/>
      <c r="I53" s="212"/>
      <c r="J53" s="296"/>
      <c r="K53" s="296"/>
      <c r="L53" s="212"/>
      <c r="M53" s="212"/>
      <c r="N53" s="294"/>
      <c r="O53" s="294"/>
      <c r="P53" s="292"/>
      <c r="Q53" s="292"/>
      <c r="R53" s="212"/>
      <c r="S53" s="212"/>
      <c r="T53" s="212"/>
      <c r="U53" s="296"/>
      <c r="V53" s="296"/>
      <c r="W53" s="212"/>
      <c r="X53" s="212"/>
    </row>
    <row r="54" spans="1:24" s="462" customFormat="1" ht="90" x14ac:dyDescent="0.25">
      <c r="A54" s="318" t="s">
        <v>729</v>
      </c>
      <c r="B54" s="234" t="s">
        <v>789</v>
      </c>
      <c r="C54" s="294"/>
      <c r="D54" s="294"/>
      <c r="E54" s="292"/>
      <c r="F54" s="292"/>
      <c r="G54" s="209">
        <v>0.35</v>
      </c>
      <c r="H54" s="472"/>
      <c r="I54" s="472"/>
      <c r="J54" s="265"/>
      <c r="K54" s="265"/>
      <c r="L54" s="355">
        <f>+C54*H54</f>
        <v>0</v>
      </c>
      <c r="M54" s="355">
        <f>+D54*I54</f>
        <v>0</v>
      </c>
      <c r="N54" s="294"/>
      <c r="O54" s="294"/>
      <c r="P54" s="292"/>
      <c r="Q54" s="292"/>
      <c r="R54" s="209">
        <v>0.35</v>
      </c>
      <c r="S54" s="472"/>
      <c r="T54" s="472"/>
      <c r="U54" s="265"/>
      <c r="V54" s="265"/>
      <c r="W54" s="355">
        <f>+N54*S54</f>
        <v>0</v>
      </c>
      <c r="X54" s="355">
        <f>+O54*T54</f>
        <v>0</v>
      </c>
    </row>
    <row r="55" spans="1:24" s="283" customFormat="1" ht="45" x14ac:dyDescent="0.25">
      <c r="A55" s="317" t="s">
        <v>567</v>
      </c>
      <c r="B55" s="218" t="s">
        <v>820</v>
      </c>
      <c r="C55" s="294"/>
      <c r="D55" s="294"/>
      <c r="E55" s="292"/>
      <c r="F55" s="292"/>
      <c r="G55" s="212"/>
      <c r="H55" s="212"/>
      <c r="I55" s="212"/>
      <c r="J55" s="296"/>
      <c r="K55" s="296"/>
      <c r="L55" s="212"/>
      <c r="M55" s="212"/>
      <c r="N55" s="294"/>
      <c r="O55" s="294"/>
      <c r="P55" s="292"/>
      <c r="Q55" s="292"/>
      <c r="R55" s="212"/>
      <c r="S55" s="212"/>
      <c r="T55" s="212"/>
      <c r="U55" s="296"/>
      <c r="V55" s="296"/>
      <c r="W55" s="212"/>
      <c r="X55" s="212"/>
    </row>
    <row r="56" spans="1:24" s="462" customFormat="1" ht="30" x14ac:dyDescent="0.25">
      <c r="A56" s="318" t="s">
        <v>730</v>
      </c>
      <c r="B56" s="234" t="s">
        <v>492</v>
      </c>
      <c r="C56" s="294"/>
      <c r="D56" s="294"/>
      <c r="E56" s="292"/>
      <c r="F56" s="292"/>
      <c r="G56" s="209">
        <v>0.5</v>
      </c>
      <c r="H56" s="472"/>
      <c r="I56" s="472"/>
      <c r="J56" s="265"/>
      <c r="K56" s="265"/>
      <c r="L56" s="355">
        <f>+C56*H56</f>
        <v>0</v>
      </c>
      <c r="M56" s="355">
        <f>+D56*I56</f>
        <v>0</v>
      </c>
      <c r="N56" s="294"/>
      <c r="O56" s="294"/>
      <c r="P56" s="292"/>
      <c r="Q56" s="292"/>
      <c r="R56" s="209">
        <v>0.5</v>
      </c>
      <c r="S56" s="472"/>
      <c r="T56" s="472"/>
      <c r="U56" s="265"/>
      <c r="V56" s="265"/>
      <c r="W56" s="355">
        <f>+N56*S56</f>
        <v>0</v>
      </c>
      <c r="X56" s="355">
        <f>+O56*T56</f>
        <v>0</v>
      </c>
    </row>
    <row r="57" spans="1:24" s="283" customFormat="1" ht="45" x14ac:dyDescent="0.25">
      <c r="A57" s="317" t="s">
        <v>568</v>
      </c>
      <c r="B57" s="218" t="s">
        <v>820</v>
      </c>
      <c r="C57" s="294"/>
      <c r="D57" s="294"/>
      <c r="E57" s="292"/>
      <c r="F57" s="292"/>
      <c r="G57" s="212"/>
      <c r="H57" s="212"/>
      <c r="I57" s="212"/>
      <c r="J57" s="296"/>
      <c r="K57" s="296"/>
      <c r="L57" s="212"/>
      <c r="M57" s="212"/>
      <c r="N57" s="294"/>
      <c r="O57" s="294"/>
      <c r="P57" s="292"/>
      <c r="Q57" s="292"/>
      <c r="R57" s="212"/>
      <c r="S57" s="212"/>
      <c r="T57" s="212"/>
      <c r="U57" s="296"/>
      <c r="V57" s="296"/>
      <c r="W57" s="212"/>
      <c r="X57" s="212"/>
    </row>
    <row r="58" spans="1:24" ht="30" x14ac:dyDescent="0.25">
      <c r="A58" s="315" t="s">
        <v>153</v>
      </c>
      <c r="B58" s="284" t="s">
        <v>569</v>
      </c>
      <c r="C58" s="295"/>
      <c r="D58" s="295"/>
      <c r="E58" s="547"/>
      <c r="F58" s="547"/>
      <c r="G58" s="266"/>
      <c r="H58" s="552"/>
      <c r="I58" s="552"/>
      <c r="J58" s="552"/>
      <c r="K58" s="552"/>
      <c r="L58" s="547"/>
      <c r="M58" s="547"/>
      <c r="N58" s="295"/>
      <c r="O58" s="295"/>
      <c r="P58" s="547"/>
      <c r="Q58" s="547"/>
      <c r="R58" s="266"/>
      <c r="S58" s="552"/>
      <c r="T58" s="552"/>
      <c r="U58" s="552"/>
      <c r="V58" s="552"/>
      <c r="W58" s="547"/>
      <c r="X58" s="547"/>
    </row>
    <row r="59" spans="1:24" ht="30" x14ac:dyDescent="0.25">
      <c r="A59" s="315" t="s">
        <v>154</v>
      </c>
      <c r="B59" s="233" t="s">
        <v>570</v>
      </c>
      <c r="C59" s="355">
        <f>SUM(C60:C61)</f>
        <v>0</v>
      </c>
      <c r="D59" s="355">
        <f>SUM(D60:D61)</f>
        <v>0</v>
      </c>
      <c r="E59" s="547"/>
      <c r="F59" s="547"/>
      <c r="G59" s="266"/>
      <c r="H59" s="552"/>
      <c r="I59" s="552"/>
      <c r="J59" s="552"/>
      <c r="K59" s="552"/>
      <c r="L59" s="355">
        <f>SUM(L60:L61)</f>
        <v>0</v>
      </c>
      <c r="M59" s="355">
        <f>SUM(M60:M61)</f>
        <v>0</v>
      </c>
      <c r="N59" s="355">
        <f>SUM(N60:N61)</f>
        <v>0</v>
      </c>
      <c r="O59" s="355">
        <f>SUM(O60:O61)</f>
        <v>0</v>
      </c>
      <c r="P59" s="547"/>
      <c r="Q59" s="547"/>
      <c r="R59" s="266"/>
      <c r="S59" s="552"/>
      <c r="T59" s="552"/>
      <c r="U59" s="552"/>
      <c r="V59" s="552"/>
      <c r="W59" s="355">
        <f>SUM(W60:W61)</f>
        <v>0</v>
      </c>
      <c r="X59" s="355">
        <f>SUM(X60:X61)</f>
        <v>0</v>
      </c>
    </row>
    <row r="60" spans="1:24" s="462" customFormat="1" ht="45" x14ac:dyDescent="0.25">
      <c r="A60" s="318" t="s">
        <v>474</v>
      </c>
      <c r="B60" s="235" t="s">
        <v>571</v>
      </c>
      <c r="C60" s="292"/>
      <c r="D60" s="292"/>
      <c r="E60" s="549"/>
      <c r="F60" s="549"/>
      <c r="G60" s="209">
        <v>1</v>
      </c>
      <c r="H60" s="296"/>
      <c r="I60" s="296"/>
      <c r="J60" s="551"/>
      <c r="K60" s="551"/>
      <c r="L60" s="355">
        <f t="shared" ref="L60:M61" si="17">C60*H60</f>
        <v>0</v>
      </c>
      <c r="M60" s="355">
        <f t="shared" si="17"/>
        <v>0</v>
      </c>
      <c r="N60" s="292"/>
      <c r="O60" s="292"/>
      <c r="P60" s="549"/>
      <c r="Q60" s="549"/>
      <c r="R60" s="209">
        <v>1</v>
      </c>
      <c r="S60" s="296"/>
      <c r="T60" s="296"/>
      <c r="U60" s="551"/>
      <c r="V60" s="551"/>
      <c r="W60" s="355">
        <f t="shared" ref="W60:W61" si="18">N60*S60</f>
        <v>0</v>
      </c>
      <c r="X60" s="355">
        <f t="shared" ref="X60:X61" si="19">O60*T60</f>
        <v>0</v>
      </c>
    </row>
    <row r="61" spans="1:24" s="462" customFormat="1" ht="54" customHeight="1" x14ac:dyDescent="0.25">
      <c r="A61" s="318" t="s">
        <v>731</v>
      </c>
      <c r="B61" s="235" t="s">
        <v>572</v>
      </c>
      <c r="C61" s="292"/>
      <c r="D61" s="292"/>
      <c r="E61" s="549"/>
      <c r="F61" s="549"/>
      <c r="G61" s="209">
        <v>1</v>
      </c>
      <c r="H61" s="296"/>
      <c r="I61" s="296"/>
      <c r="J61" s="551"/>
      <c r="K61" s="551"/>
      <c r="L61" s="355">
        <f t="shared" si="17"/>
        <v>0</v>
      </c>
      <c r="M61" s="355">
        <f t="shared" si="17"/>
        <v>0</v>
      </c>
      <c r="N61" s="292"/>
      <c r="O61" s="292"/>
      <c r="P61" s="549"/>
      <c r="Q61" s="549"/>
      <c r="R61" s="209">
        <v>1</v>
      </c>
      <c r="S61" s="296"/>
      <c r="T61" s="296"/>
      <c r="U61" s="551"/>
      <c r="V61" s="551"/>
      <c r="W61" s="355">
        <f t="shared" si="18"/>
        <v>0</v>
      </c>
      <c r="X61" s="355">
        <f t="shared" si="19"/>
        <v>0</v>
      </c>
    </row>
    <row r="62" spans="1:24" s="283" customFormat="1" x14ac:dyDescent="0.25">
      <c r="A62" s="319" t="s">
        <v>52</v>
      </c>
      <c r="B62" s="207" t="s">
        <v>480</v>
      </c>
      <c r="C62" s="352">
        <f>+C63+C78+C79</f>
        <v>0</v>
      </c>
      <c r="D62" s="352">
        <f>+D63+D78+D79</f>
        <v>0</v>
      </c>
      <c r="E62" s="287"/>
      <c r="F62" s="287"/>
      <c r="G62" s="212"/>
      <c r="H62" s="553"/>
      <c r="I62" s="553"/>
      <c r="J62" s="553"/>
      <c r="K62" s="553"/>
      <c r="L62" s="352">
        <f>+L63+L78+L79</f>
        <v>0</v>
      </c>
      <c r="M62" s="352">
        <f>+M63+M78+M79</f>
        <v>0</v>
      </c>
      <c r="N62" s="352">
        <f>+N63+N78+N79</f>
        <v>0</v>
      </c>
      <c r="O62" s="352">
        <f>+O63+O78+O79</f>
        <v>0</v>
      </c>
      <c r="P62" s="287"/>
      <c r="Q62" s="287"/>
      <c r="R62" s="212"/>
      <c r="S62" s="553"/>
      <c r="T62" s="553"/>
      <c r="U62" s="553"/>
      <c r="V62" s="553"/>
      <c r="W62" s="352">
        <f>+W63+W78+W79</f>
        <v>0</v>
      </c>
      <c r="X62" s="352">
        <f>+X63+X78+X79</f>
        <v>0</v>
      </c>
    </row>
    <row r="63" spans="1:24" s="283" customFormat="1" ht="30" x14ac:dyDescent="0.25">
      <c r="A63" s="315" t="s">
        <v>155</v>
      </c>
      <c r="B63" s="285" t="s">
        <v>560</v>
      </c>
      <c r="C63" s="355">
        <f>+C64+C66+C68+C70+C72+C74+C76</f>
        <v>0</v>
      </c>
      <c r="D63" s="355">
        <f t="shared" ref="D63:F63" si="20">+D64+D66+D68+D70+D72+D74+D76</f>
        <v>0</v>
      </c>
      <c r="E63" s="355">
        <f t="shared" si="20"/>
        <v>0</v>
      </c>
      <c r="F63" s="355">
        <f t="shared" si="20"/>
        <v>0</v>
      </c>
      <c r="G63" s="212"/>
      <c r="H63" s="553"/>
      <c r="I63" s="553"/>
      <c r="J63" s="553"/>
      <c r="K63" s="553"/>
      <c r="L63" s="355">
        <f t="shared" ref="L63:M63" si="21">+L64+L66+L68+L70+L72+L74+L76</f>
        <v>0</v>
      </c>
      <c r="M63" s="355">
        <f t="shared" si="21"/>
        <v>0</v>
      </c>
      <c r="N63" s="355">
        <f>+N64+N66+N68+N70+N72+N74+N76</f>
        <v>0</v>
      </c>
      <c r="O63" s="355">
        <f t="shared" ref="O63:Q63" si="22">+O64+O66+O68+O70+O72+O74+O76</f>
        <v>0</v>
      </c>
      <c r="P63" s="355">
        <f t="shared" si="22"/>
        <v>0</v>
      </c>
      <c r="Q63" s="355">
        <f t="shared" si="22"/>
        <v>0</v>
      </c>
      <c r="R63" s="212"/>
      <c r="S63" s="553"/>
      <c r="T63" s="553"/>
      <c r="U63" s="553"/>
      <c r="V63" s="553"/>
      <c r="W63" s="355">
        <f t="shared" ref="W63:X63" si="23">+W64+W66+W68+W70+W72+W74+W76</f>
        <v>0</v>
      </c>
      <c r="X63" s="355">
        <f t="shared" si="23"/>
        <v>0</v>
      </c>
    </row>
    <row r="64" spans="1:24" s="462" customFormat="1" ht="45" x14ac:dyDescent="0.25">
      <c r="A64" s="320" t="s">
        <v>573</v>
      </c>
      <c r="B64" s="234" t="s">
        <v>469</v>
      </c>
      <c r="C64" s="294"/>
      <c r="D64" s="294"/>
      <c r="E64" s="292"/>
      <c r="F64" s="292"/>
      <c r="G64" s="209">
        <v>0</v>
      </c>
      <c r="H64" s="472"/>
      <c r="I64" s="472"/>
      <c r="J64" s="265"/>
      <c r="K64" s="265"/>
      <c r="L64" s="355">
        <f>+C64*H64</f>
        <v>0</v>
      </c>
      <c r="M64" s="355">
        <f>+D64*I64</f>
        <v>0</v>
      </c>
      <c r="N64" s="294"/>
      <c r="O64" s="294"/>
      <c r="P64" s="292"/>
      <c r="Q64" s="292"/>
      <c r="R64" s="209">
        <v>0</v>
      </c>
      <c r="S64" s="472"/>
      <c r="T64" s="472"/>
      <c r="U64" s="265"/>
      <c r="V64" s="265"/>
      <c r="W64" s="355">
        <f>+N64*S64</f>
        <v>0</v>
      </c>
      <c r="X64" s="355">
        <f>+O64*T64</f>
        <v>0</v>
      </c>
    </row>
    <row r="65" spans="1:24" s="473" customFormat="1" ht="45" x14ac:dyDescent="0.25">
      <c r="A65" s="321" t="s">
        <v>574</v>
      </c>
      <c r="B65" s="226" t="s">
        <v>562</v>
      </c>
      <c r="C65" s="554"/>
      <c r="D65" s="554"/>
      <c r="E65" s="555"/>
      <c r="F65" s="555"/>
      <c r="G65" s="288"/>
      <c r="H65" s="288"/>
      <c r="I65" s="288"/>
      <c r="J65" s="556"/>
      <c r="K65" s="556"/>
      <c r="L65" s="288"/>
      <c r="M65" s="288"/>
      <c r="N65" s="554"/>
      <c r="O65" s="554"/>
      <c r="P65" s="555"/>
      <c r="Q65" s="555"/>
      <c r="R65" s="288"/>
      <c r="S65" s="288"/>
      <c r="T65" s="288"/>
      <c r="U65" s="556"/>
      <c r="V65" s="556"/>
      <c r="W65" s="288"/>
      <c r="X65" s="288"/>
    </row>
    <row r="66" spans="1:24" s="462" customFormat="1" ht="45" x14ac:dyDescent="0.25">
      <c r="A66" s="318" t="s">
        <v>575</v>
      </c>
      <c r="B66" s="234" t="s">
        <v>576</v>
      </c>
      <c r="C66" s="294"/>
      <c r="D66" s="294"/>
      <c r="E66" s="292"/>
      <c r="F66" s="292"/>
      <c r="G66" s="209">
        <v>7.0000000000000007E-2</v>
      </c>
      <c r="H66" s="472"/>
      <c r="I66" s="472"/>
      <c r="J66" s="265"/>
      <c r="K66" s="265"/>
      <c r="L66" s="355">
        <f>+C66*H66</f>
        <v>0</v>
      </c>
      <c r="M66" s="355">
        <f>+D66*I66</f>
        <v>0</v>
      </c>
      <c r="N66" s="294"/>
      <c r="O66" s="294"/>
      <c r="P66" s="292"/>
      <c r="Q66" s="292"/>
      <c r="R66" s="209">
        <v>7.0000000000000007E-2</v>
      </c>
      <c r="S66" s="472"/>
      <c r="T66" s="472"/>
      <c r="U66" s="265"/>
      <c r="V66" s="265"/>
      <c r="W66" s="355">
        <f>+N66*S66</f>
        <v>0</v>
      </c>
      <c r="X66" s="355">
        <f>+O66*T66</f>
        <v>0</v>
      </c>
    </row>
    <row r="67" spans="1:24" s="473" customFormat="1" ht="45" x14ac:dyDescent="0.25">
      <c r="A67" s="317" t="s">
        <v>577</v>
      </c>
      <c r="B67" s="218" t="s">
        <v>820</v>
      </c>
      <c r="C67" s="554"/>
      <c r="D67" s="554"/>
      <c r="E67" s="555"/>
      <c r="F67" s="555"/>
      <c r="G67" s="288"/>
      <c r="H67" s="288"/>
      <c r="I67" s="288"/>
      <c r="J67" s="556"/>
      <c r="K67" s="556"/>
      <c r="L67" s="288"/>
      <c r="M67" s="288"/>
      <c r="N67" s="554"/>
      <c r="O67" s="554"/>
      <c r="P67" s="555"/>
      <c r="Q67" s="555"/>
      <c r="R67" s="288"/>
      <c r="S67" s="288"/>
      <c r="T67" s="288"/>
      <c r="U67" s="556"/>
      <c r="V67" s="556"/>
      <c r="W67" s="288"/>
      <c r="X67" s="288"/>
    </row>
    <row r="68" spans="1:24" s="462" customFormat="1" ht="30" x14ac:dyDescent="0.25">
      <c r="A68" s="318" t="s">
        <v>578</v>
      </c>
      <c r="B68" s="234" t="s">
        <v>473</v>
      </c>
      <c r="C68" s="294"/>
      <c r="D68" s="294"/>
      <c r="E68" s="292"/>
      <c r="F68" s="292"/>
      <c r="G68" s="209">
        <v>0.15</v>
      </c>
      <c r="H68" s="472"/>
      <c r="I68" s="472"/>
      <c r="J68" s="265"/>
      <c r="K68" s="265"/>
      <c r="L68" s="355">
        <f>+C68*H68</f>
        <v>0</v>
      </c>
      <c r="M68" s="355">
        <f>+D68*I68</f>
        <v>0</v>
      </c>
      <c r="N68" s="294"/>
      <c r="O68" s="294"/>
      <c r="P68" s="292"/>
      <c r="Q68" s="292"/>
      <c r="R68" s="209">
        <v>0.15</v>
      </c>
      <c r="S68" s="472"/>
      <c r="T68" s="472"/>
      <c r="U68" s="265"/>
      <c r="V68" s="265"/>
      <c r="W68" s="355">
        <f>+N68*S68</f>
        <v>0</v>
      </c>
      <c r="X68" s="355">
        <f>+O68*T68</f>
        <v>0</v>
      </c>
    </row>
    <row r="69" spans="1:24" s="473" customFormat="1" ht="45" x14ac:dyDescent="0.25">
      <c r="A69" s="317" t="s">
        <v>579</v>
      </c>
      <c r="B69" s="218" t="s">
        <v>820</v>
      </c>
      <c r="C69" s="554"/>
      <c r="D69" s="554"/>
      <c r="E69" s="555"/>
      <c r="F69" s="555"/>
      <c r="G69" s="288"/>
      <c r="H69" s="288"/>
      <c r="I69" s="288"/>
      <c r="J69" s="556"/>
      <c r="K69" s="556"/>
      <c r="L69" s="288"/>
      <c r="M69" s="288"/>
      <c r="N69" s="554"/>
      <c r="O69" s="554"/>
      <c r="P69" s="555"/>
      <c r="Q69" s="555"/>
      <c r="R69" s="288"/>
      <c r="S69" s="288"/>
      <c r="T69" s="288"/>
      <c r="U69" s="556"/>
      <c r="V69" s="556"/>
      <c r="W69" s="288"/>
      <c r="X69" s="288"/>
    </row>
    <row r="70" spans="1:24" s="462" customFormat="1" ht="60" customHeight="1" x14ac:dyDescent="0.25">
      <c r="A70" s="318" t="s">
        <v>580</v>
      </c>
      <c r="B70" s="234" t="s">
        <v>821</v>
      </c>
      <c r="C70" s="294"/>
      <c r="D70" s="294"/>
      <c r="E70" s="292"/>
      <c r="F70" s="292"/>
      <c r="G70" s="209">
        <v>0.25</v>
      </c>
      <c r="H70" s="472"/>
      <c r="I70" s="472"/>
      <c r="J70" s="265"/>
      <c r="K70" s="265"/>
      <c r="L70" s="355">
        <f>+C70*H70</f>
        <v>0</v>
      </c>
      <c r="M70" s="355">
        <f>+D70*I70</f>
        <v>0</v>
      </c>
      <c r="N70" s="294"/>
      <c r="O70" s="294"/>
      <c r="P70" s="292"/>
      <c r="Q70" s="292"/>
      <c r="R70" s="209">
        <v>0.25</v>
      </c>
      <c r="S70" s="472"/>
      <c r="T70" s="472"/>
      <c r="U70" s="265"/>
      <c r="V70" s="265"/>
      <c r="W70" s="355">
        <f>+N70*S70</f>
        <v>0</v>
      </c>
      <c r="X70" s="355">
        <f>+O70*T70</f>
        <v>0</v>
      </c>
    </row>
    <row r="71" spans="1:24" s="473" customFormat="1" ht="45" x14ac:dyDescent="0.25">
      <c r="A71" s="317" t="s">
        <v>581</v>
      </c>
      <c r="B71" s="218" t="s">
        <v>820</v>
      </c>
      <c r="C71" s="554"/>
      <c r="D71" s="554"/>
      <c r="E71" s="555"/>
      <c r="F71" s="555"/>
      <c r="G71" s="288"/>
      <c r="H71" s="288"/>
      <c r="I71" s="288"/>
      <c r="J71" s="556"/>
      <c r="K71" s="556"/>
      <c r="L71" s="288"/>
      <c r="M71" s="288"/>
      <c r="N71" s="554"/>
      <c r="O71" s="554"/>
      <c r="P71" s="555"/>
      <c r="Q71" s="555"/>
      <c r="R71" s="288"/>
      <c r="S71" s="288"/>
      <c r="T71" s="288"/>
      <c r="U71" s="556"/>
      <c r="V71" s="556"/>
      <c r="W71" s="288"/>
      <c r="X71" s="288"/>
    </row>
    <row r="72" spans="1:24" s="462" customFormat="1" ht="45" x14ac:dyDescent="0.25">
      <c r="A72" s="318" t="s">
        <v>582</v>
      </c>
      <c r="B72" s="234" t="s">
        <v>751</v>
      </c>
      <c r="C72" s="294"/>
      <c r="D72" s="294"/>
      <c r="E72" s="292"/>
      <c r="F72" s="292"/>
      <c r="G72" s="209">
        <v>0.3</v>
      </c>
      <c r="H72" s="472"/>
      <c r="I72" s="472"/>
      <c r="J72" s="265"/>
      <c r="K72" s="265"/>
      <c r="L72" s="355">
        <f>+C72*H72</f>
        <v>0</v>
      </c>
      <c r="M72" s="355">
        <f>+D72*I72</f>
        <v>0</v>
      </c>
      <c r="N72" s="294"/>
      <c r="O72" s="294"/>
      <c r="P72" s="292"/>
      <c r="Q72" s="292"/>
      <c r="R72" s="209">
        <v>0.3</v>
      </c>
      <c r="S72" s="472"/>
      <c r="T72" s="472"/>
      <c r="U72" s="265"/>
      <c r="V72" s="265"/>
      <c r="W72" s="355">
        <f>+N72*S72</f>
        <v>0</v>
      </c>
      <c r="X72" s="355">
        <f>+O72*T72</f>
        <v>0</v>
      </c>
    </row>
    <row r="73" spans="1:24" s="473" customFormat="1" ht="45" x14ac:dyDescent="0.25">
      <c r="A73" s="317" t="s">
        <v>583</v>
      </c>
      <c r="B73" s="218" t="s">
        <v>820</v>
      </c>
      <c r="C73" s="554"/>
      <c r="D73" s="554"/>
      <c r="E73" s="555"/>
      <c r="F73" s="555"/>
      <c r="G73" s="288"/>
      <c r="H73" s="288"/>
      <c r="I73" s="288"/>
      <c r="J73" s="556"/>
      <c r="K73" s="556"/>
      <c r="L73" s="288"/>
      <c r="M73" s="288"/>
      <c r="N73" s="554"/>
      <c r="O73" s="554"/>
      <c r="P73" s="555"/>
      <c r="Q73" s="555"/>
      <c r="R73" s="288"/>
      <c r="S73" s="288"/>
      <c r="T73" s="288"/>
      <c r="U73" s="556"/>
      <c r="V73" s="556"/>
      <c r="W73" s="288"/>
      <c r="X73" s="288"/>
    </row>
    <row r="74" spans="1:24" s="462" customFormat="1" ht="90" x14ac:dyDescent="0.25">
      <c r="A74" s="318" t="s">
        <v>584</v>
      </c>
      <c r="B74" s="234" t="s">
        <v>789</v>
      </c>
      <c r="C74" s="294"/>
      <c r="D74" s="294"/>
      <c r="E74" s="292"/>
      <c r="F74" s="292"/>
      <c r="G74" s="209">
        <v>0.35</v>
      </c>
      <c r="H74" s="472"/>
      <c r="I74" s="472"/>
      <c r="J74" s="265"/>
      <c r="K74" s="265"/>
      <c r="L74" s="355">
        <f>+C74*H74</f>
        <v>0</v>
      </c>
      <c r="M74" s="355">
        <f>+D74*I74</f>
        <v>0</v>
      </c>
      <c r="N74" s="294"/>
      <c r="O74" s="294"/>
      <c r="P74" s="292"/>
      <c r="Q74" s="292"/>
      <c r="R74" s="209">
        <v>0.35</v>
      </c>
      <c r="S74" s="472"/>
      <c r="T74" s="472"/>
      <c r="U74" s="265"/>
      <c r="V74" s="265"/>
      <c r="W74" s="355">
        <f>+N74*S74</f>
        <v>0</v>
      </c>
      <c r="X74" s="355">
        <f>+O74*T74</f>
        <v>0</v>
      </c>
    </row>
    <row r="75" spans="1:24" s="473" customFormat="1" ht="45" x14ac:dyDescent="0.25">
      <c r="A75" s="317" t="s">
        <v>585</v>
      </c>
      <c r="B75" s="218" t="s">
        <v>820</v>
      </c>
      <c r="C75" s="554"/>
      <c r="D75" s="554"/>
      <c r="E75" s="555"/>
      <c r="F75" s="555"/>
      <c r="G75" s="288"/>
      <c r="H75" s="288"/>
      <c r="I75" s="288"/>
      <c r="J75" s="556"/>
      <c r="K75" s="556"/>
      <c r="L75" s="288"/>
      <c r="M75" s="288"/>
      <c r="N75" s="554"/>
      <c r="O75" s="554"/>
      <c r="P75" s="555"/>
      <c r="Q75" s="555"/>
      <c r="R75" s="288"/>
      <c r="S75" s="288"/>
      <c r="T75" s="288"/>
      <c r="U75" s="556"/>
      <c r="V75" s="556"/>
      <c r="W75" s="288"/>
      <c r="X75" s="288"/>
    </row>
    <row r="76" spans="1:24" s="462" customFormat="1" ht="30" x14ac:dyDescent="0.25">
      <c r="A76" s="318" t="s">
        <v>586</v>
      </c>
      <c r="B76" s="234" t="s">
        <v>492</v>
      </c>
      <c r="C76" s="294"/>
      <c r="D76" s="294"/>
      <c r="E76" s="292"/>
      <c r="F76" s="292"/>
      <c r="G76" s="209">
        <v>0.5</v>
      </c>
      <c r="H76" s="472"/>
      <c r="I76" s="472"/>
      <c r="J76" s="265"/>
      <c r="K76" s="265"/>
      <c r="L76" s="355">
        <f>+C76*H76</f>
        <v>0</v>
      </c>
      <c r="M76" s="355">
        <f>+D76*I76</f>
        <v>0</v>
      </c>
      <c r="N76" s="294"/>
      <c r="O76" s="294"/>
      <c r="P76" s="292"/>
      <c r="Q76" s="292"/>
      <c r="R76" s="209">
        <v>0.5</v>
      </c>
      <c r="S76" s="472"/>
      <c r="T76" s="472"/>
      <c r="U76" s="265"/>
      <c r="V76" s="265"/>
      <c r="W76" s="355">
        <f>+N76*S76</f>
        <v>0</v>
      </c>
      <c r="X76" s="355">
        <f>+O76*T76</f>
        <v>0</v>
      </c>
    </row>
    <row r="77" spans="1:24" s="473" customFormat="1" ht="45" x14ac:dyDescent="0.25">
      <c r="A77" s="317" t="s">
        <v>587</v>
      </c>
      <c r="B77" s="218" t="s">
        <v>820</v>
      </c>
      <c r="C77" s="554"/>
      <c r="D77" s="554"/>
      <c r="E77" s="555"/>
      <c r="F77" s="555"/>
      <c r="G77" s="288"/>
      <c r="H77" s="288"/>
      <c r="I77" s="288"/>
      <c r="J77" s="556"/>
      <c r="K77" s="556"/>
      <c r="L77" s="288"/>
      <c r="M77" s="288"/>
      <c r="N77" s="554"/>
      <c r="O77" s="554"/>
      <c r="P77" s="555"/>
      <c r="Q77" s="555"/>
      <c r="R77" s="288"/>
      <c r="S77" s="288"/>
      <c r="T77" s="288"/>
      <c r="U77" s="556"/>
      <c r="V77" s="556"/>
      <c r="W77" s="288"/>
      <c r="X77" s="288"/>
    </row>
    <row r="78" spans="1:24" s="283" customFormat="1" ht="33" customHeight="1" x14ac:dyDescent="0.25">
      <c r="A78" s="315" t="s">
        <v>156</v>
      </c>
      <c r="B78" s="284" t="s">
        <v>569</v>
      </c>
      <c r="C78" s="294"/>
      <c r="D78" s="294"/>
      <c r="E78" s="287"/>
      <c r="F78" s="287"/>
      <c r="G78" s="212"/>
      <c r="H78" s="553"/>
      <c r="I78" s="553"/>
      <c r="J78" s="553"/>
      <c r="K78" s="553"/>
      <c r="L78" s="287"/>
      <c r="M78" s="287"/>
      <c r="N78" s="294"/>
      <c r="O78" s="294"/>
      <c r="P78" s="287"/>
      <c r="Q78" s="287"/>
      <c r="R78" s="212"/>
      <c r="S78" s="553"/>
      <c r="T78" s="553"/>
      <c r="U78" s="553"/>
      <c r="V78" s="553"/>
      <c r="W78" s="287"/>
      <c r="X78" s="287"/>
    </row>
    <row r="79" spans="1:24" s="283" customFormat="1" ht="30" x14ac:dyDescent="0.25">
      <c r="A79" s="315" t="s">
        <v>157</v>
      </c>
      <c r="B79" s="285" t="s">
        <v>570</v>
      </c>
      <c r="C79" s="355">
        <f>SUM(C80:C82)</f>
        <v>0</v>
      </c>
      <c r="D79" s="355">
        <f>SUM(D80:D82)</f>
        <v>0</v>
      </c>
      <c r="E79" s="287"/>
      <c r="F79" s="287"/>
      <c r="G79" s="212"/>
      <c r="H79" s="553"/>
      <c r="I79" s="553"/>
      <c r="J79" s="553"/>
      <c r="K79" s="553"/>
      <c r="L79" s="355">
        <f>SUM(L80:L82)</f>
        <v>0</v>
      </c>
      <c r="M79" s="355">
        <f>SUM(M80:M82)</f>
        <v>0</v>
      </c>
      <c r="N79" s="355">
        <f>SUM(N80:N82)</f>
        <v>0</v>
      </c>
      <c r="O79" s="355">
        <f>SUM(O80:O82)</f>
        <v>0</v>
      </c>
      <c r="P79" s="287"/>
      <c r="Q79" s="287"/>
      <c r="R79" s="212"/>
      <c r="S79" s="553"/>
      <c r="T79" s="553"/>
      <c r="U79" s="553"/>
      <c r="V79" s="553"/>
      <c r="W79" s="355">
        <f>SUM(W80:W82)</f>
        <v>0</v>
      </c>
      <c r="X79" s="355">
        <f>SUM(X80:X82)</f>
        <v>0</v>
      </c>
    </row>
    <row r="80" spans="1:24" s="462" customFormat="1" ht="50.25" customHeight="1" x14ac:dyDescent="0.25">
      <c r="A80" s="318" t="s">
        <v>588</v>
      </c>
      <c r="B80" s="286" t="s">
        <v>822</v>
      </c>
      <c r="C80" s="292"/>
      <c r="D80" s="292"/>
      <c r="E80" s="549"/>
      <c r="F80" s="549"/>
      <c r="G80" s="209">
        <v>0.5</v>
      </c>
      <c r="H80" s="296"/>
      <c r="I80" s="296"/>
      <c r="J80" s="551"/>
      <c r="K80" s="551"/>
      <c r="L80" s="355">
        <f>C80*H80</f>
        <v>0</v>
      </c>
      <c r="M80" s="355">
        <f>D80*I80</f>
        <v>0</v>
      </c>
      <c r="N80" s="292"/>
      <c r="O80" s="292"/>
      <c r="P80" s="549"/>
      <c r="Q80" s="549"/>
      <c r="R80" s="209">
        <v>0.5</v>
      </c>
      <c r="S80" s="296"/>
      <c r="T80" s="296"/>
      <c r="U80" s="551"/>
      <c r="V80" s="551"/>
      <c r="W80" s="355">
        <f>N80*S80</f>
        <v>0</v>
      </c>
      <c r="X80" s="355">
        <f>O80*T80</f>
        <v>0</v>
      </c>
    </row>
    <row r="81" spans="1:24" s="462" customFormat="1" ht="45" x14ac:dyDescent="0.25">
      <c r="A81" s="318" t="s">
        <v>589</v>
      </c>
      <c r="B81" s="234" t="s">
        <v>590</v>
      </c>
      <c r="C81" s="292"/>
      <c r="D81" s="292"/>
      <c r="E81" s="549"/>
      <c r="F81" s="549"/>
      <c r="G81" s="209">
        <v>1</v>
      </c>
      <c r="H81" s="296"/>
      <c r="I81" s="296"/>
      <c r="J81" s="551"/>
      <c r="K81" s="551"/>
      <c r="L81" s="355">
        <f t="shared" ref="L81:M82" si="24">C81*H81</f>
        <v>0</v>
      </c>
      <c r="M81" s="355">
        <f t="shared" si="24"/>
        <v>0</v>
      </c>
      <c r="N81" s="292"/>
      <c r="O81" s="292"/>
      <c r="P81" s="549"/>
      <c r="Q81" s="549"/>
      <c r="R81" s="209">
        <v>1</v>
      </c>
      <c r="S81" s="296"/>
      <c r="T81" s="296"/>
      <c r="U81" s="551"/>
      <c r="V81" s="551"/>
      <c r="W81" s="355">
        <f t="shared" ref="W81:W82" si="25">N81*S81</f>
        <v>0</v>
      </c>
      <c r="X81" s="355">
        <f t="shared" ref="X81:X82" si="26">O81*T81</f>
        <v>0</v>
      </c>
    </row>
    <row r="82" spans="1:24" s="462" customFormat="1" ht="45" x14ac:dyDescent="0.25">
      <c r="A82" s="318" t="s">
        <v>591</v>
      </c>
      <c r="B82" s="234" t="s">
        <v>592</v>
      </c>
      <c r="C82" s="292"/>
      <c r="D82" s="292"/>
      <c r="E82" s="549"/>
      <c r="F82" s="549"/>
      <c r="G82" s="209">
        <v>1</v>
      </c>
      <c r="H82" s="296"/>
      <c r="I82" s="296"/>
      <c r="J82" s="551"/>
      <c r="K82" s="551"/>
      <c r="L82" s="355">
        <f t="shared" si="24"/>
        <v>0</v>
      </c>
      <c r="M82" s="355">
        <f t="shared" si="24"/>
        <v>0</v>
      </c>
      <c r="N82" s="292"/>
      <c r="O82" s="292"/>
      <c r="P82" s="549"/>
      <c r="Q82" s="549"/>
      <c r="R82" s="209">
        <v>1</v>
      </c>
      <c r="S82" s="296"/>
      <c r="T82" s="296"/>
      <c r="U82" s="551"/>
      <c r="V82" s="551"/>
      <c r="W82" s="355">
        <f t="shared" si="25"/>
        <v>0</v>
      </c>
      <c r="X82" s="355">
        <f t="shared" si="26"/>
        <v>0</v>
      </c>
    </row>
    <row r="83" spans="1:24" s="462" customFormat="1" ht="45" x14ac:dyDescent="0.25">
      <c r="A83" s="319" t="s">
        <v>55</v>
      </c>
      <c r="B83" s="474" t="s">
        <v>882</v>
      </c>
      <c r="C83" s="549"/>
      <c r="D83" s="549"/>
      <c r="E83" s="549"/>
      <c r="F83" s="549"/>
      <c r="G83" s="265"/>
      <c r="H83" s="551"/>
      <c r="I83" s="551"/>
      <c r="J83" s="551"/>
      <c r="K83" s="551"/>
      <c r="L83" s="289"/>
      <c r="M83" s="289"/>
      <c r="N83" s="549"/>
      <c r="O83" s="549"/>
      <c r="P83" s="549"/>
      <c r="Q83" s="549"/>
      <c r="R83" s="265"/>
      <c r="S83" s="551"/>
      <c r="T83" s="551"/>
      <c r="U83" s="551"/>
      <c r="V83" s="551"/>
      <c r="W83" s="289"/>
      <c r="X83" s="289"/>
    </row>
    <row r="84" spans="1:24" s="462" customFormat="1" ht="90" customHeight="1" x14ac:dyDescent="0.25">
      <c r="A84" s="475" t="s">
        <v>63</v>
      </c>
      <c r="B84" s="474" t="s">
        <v>593</v>
      </c>
      <c r="C84" s="549"/>
      <c r="D84" s="549"/>
      <c r="E84" s="549"/>
      <c r="F84" s="549"/>
      <c r="G84" s="265"/>
      <c r="H84" s="551"/>
      <c r="I84" s="551"/>
      <c r="J84" s="551"/>
      <c r="K84" s="551"/>
      <c r="L84" s="289"/>
      <c r="M84" s="289"/>
      <c r="N84" s="549"/>
      <c r="O84" s="549"/>
      <c r="P84" s="549"/>
      <c r="Q84" s="549"/>
      <c r="R84" s="265"/>
      <c r="S84" s="551"/>
      <c r="T84" s="551"/>
      <c r="U84" s="551"/>
      <c r="V84" s="551"/>
      <c r="W84" s="289"/>
      <c r="X84" s="289"/>
    </row>
    <row r="85" spans="1:24" x14ac:dyDescent="0.25">
      <c r="A85" s="476"/>
      <c r="C85" s="476"/>
      <c r="D85" s="476"/>
      <c r="E85" s="476"/>
      <c r="F85" s="476"/>
      <c r="G85" s="476"/>
      <c r="H85" s="476"/>
      <c r="I85" s="476"/>
      <c r="J85" s="476"/>
      <c r="K85" s="476"/>
      <c r="L85" s="476"/>
      <c r="M85" s="476"/>
      <c r="N85" s="476"/>
      <c r="O85" s="476"/>
      <c r="P85" s="476"/>
      <c r="Q85" s="476"/>
      <c r="R85" s="476"/>
      <c r="S85" s="476"/>
      <c r="T85" s="476"/>
      <c r="U85" s="476"/>
      <c r="V85" s="476"/>
      <c r="W85" s="476"/>
      <c r="X85" s="476"/>
    </row>
    <row r="86" spans="1:24" ht="45" x14ac:dyDescent="0.25">
      <c r="A86" s="477" t="s">
        <v>594</v>
      </c>
      <c r="B86" s="478" t="s">
        <v>823</v>
      </c>
      <c r="C86" s="297"/>
      <c r="D86" s="297"/>
      <c r="E86" s="557"/>
      <c r="F86" s="557"/>
      <c r="G86" s="557"/>
      <c r="H86" s="557"/>
      <c r="I86" s="557"/>
      <c r="J86" s="557"/>
      <c r="K86" s="557"/>
      <c r="L86" s="558"/>
      <c r="M86" s="558"/>
      <c r="N86" s="297"/>
      <c r="O86" s="297"/>
      <c r="P86" s="557"/>
      <c r="Q86" s="557"/>
      <c r="R86" s="557"/>
      <c r="S86" s="557"/>
      <c r="T86" s="557"/>
      <c r="U86" s="557"/>
      <c r="V86" s="557"/>
      <c r="W86" s="558"/>
      <c r="X86" s="558"/>
    </row>
    <row r="87" spans="1:24" ht="75" x14ac:dyDescent="0.25">
      <c r="A87" s="477" t="s">
        <v>595</v>
      </c>
      <c r="B87" s="479" t="s">
        <v>596</v>
      </c>
      <c r="C87" s="480">
        <f>SUM(C88:C93)</f>
        <v>0</v>
      </c>
      <c r="D87" s="480">
        <f>SUM(D88:D93)</f>
        <v>0</v>
      </c>
      <c r="E87" s="557"/>
      <c r="F87" s="557"/>
      <c r="G87" s="557"/>
      <c r="H87" s="557"/>
      <c r="I87" s="557"/>
      <c r="J87" s="557"/>
      <c r="K87" s="557"/>
      <c r="L87" s="480">
        <f>SUM(L88:L92)</f>
        <v>0</v>
      </c>
      <c r="M87" s="480">
        <f>SUM(M88:M92)</f>
        <v>0</v>
      </c>
      <c r="N87" s="480">
        <f>SUM(N88:N93)</f>
        <v>0</v>
      </c>
      <c r="O87" s="480">
        <f>SUM(O88:O93)</f>
        <v>0</v>
      </c>
      <c r="P87" s="557"/>
      <c r="Q87" s="557"/>
      <c r="R87" s="557"/>
      <c r="S87" s="557"/>
      <c r="T87" s="557"/>
      <c r="U87" s="557"/>
      <c r="V87" s="557"/>
      <c r="W87" s="480">
        <f>SUM(W88:W92)</f>
        <v>0</v>
      </c>
      <c r="X87" s="480">
        <f>SUM(X88:X92)</f>
        <v>0</v>
      </c>
    </row>
    <row r="88" spans="1:24" ht="30" x14ac:dyDescent="0.25">
      <c r="A88" s="477" t="s">
        <v>271</v>
      </c>
      <c r="B88" s="481" t="s">
        <v>597</v>
      </c>
      <c r="C88" s="297"/>
      <c r="D88" s="297"/>
      <c r="E88" s="557"/>
      <c r="F88" s="557"/>
      <c r="G88" s="557"/>
      <c r="H88" s="297"/>
      <c r="I88" s="297"/>
      <c r="J88" s="557"/>
      <c r="K88" s="557"/>
      <c r="L88" s="297"/>
      <c r="M88" s="297"/>
      <c r="N88" s="297"/>
      <c r="O88" s="297"/>
      <c r="P88" s="557"/>
      <c r="Q88" s="557"/>
      <c r="R88" s="557"/>
      <c r="S88" s="297"/>
      <c r="T88" s="297"/>
      <c r="U88" s="557"/>
      <c r="V88" s="557"/>
      <c r="W88" s="297"/>
      <c r="X88" s="297"/>
    </row>
    <row r="89" spans="1:24" ht="30" x14ac:dyDescent="0.25">
      <c r="A89" s="477" t="s">
        <v>273</v>
      </c>
      <c r="B89" s="482" t="s">
        <v>598</v>
      </c>
      <c r="C89" s="297"/>
      <c r="D89" s="297"/>
      <c r="E89" s="557"/>
      <c r="F89" s="557"/>
      <c r="G89" s="557"/>
      <c r="H89" s="297"/>
      <c r="I89" s="297"/>
      <c r="J89" s="557"/>
      <c r="K89" s="557"/>
      <c r="L89" s="297"/>
      <c r="M89" s="297"/>
      <c r="N89" s="297"/>
      <c r="O89" s="297"/>
      <c r="P89" s="557"/>
      <c r="Q89" s="557"/>
      <c r="R89" s="557"/>
      <c r="S89" s="297"/>
      <c r="T89" s="297"/>
      <c r="U89" s="557"/>
      <c r="V89" s="557"/>
      <c r="W89" s="297"/>
      <c r="X89" s="297"/>
    </row>
    <row r="90" spans="1:24" ht="78.75" customHeight="1" x14ac:dyDescent="0.25">
      <c r="A90" s="477" t="s">
        <v>275</v>
      </c>
      <c r="B90" s="483" t="s">
        <v>883</v>
      </c>
      <c r="C90" s="297"/>
      <c r="D90" s="297"/>
      <c r="E90" s="297"/>
      <c r="F90" s="297"/>
      <c r="G90" s="557"/>
      <c r="H90" s="297"/>
      <c r="I90" s="297"/>
      <c r="J90" s="557"/>
      <c r="K90" s="557"/>
      <c r="L90" s="297"/>
      <c r="M90" s="297"/>
      <c r="N90" s="297"/>
      <c r="O90" s="297"/>
      <c r="P90" s="297"/>
      <c r="Q90" s="297"/>
      <c r="R90" s="557"/>
      <c r="S90" s="297"/>
      <c r="T90" s="297"/>
      <c r="U90" s="557"/>
      <c r="V90" s="557"/>
      <c r="W90" s="297"/>
      <c r="X90" s="297"/>
    </row>
    <row r="91" spans="1:24" ht="43.5" customHeight="1" x14ac:dyDescent="0.25">
      <c r="A91" s="477" t="s">
        <v>277</v>
      </c>
      <c r="B91" s="484" t="s">
        <v>599</v>
      </c>
      <c r="C91" s="297"/>
      <c r="D91" s="297"/>
      <c r="E91" s="557"/>
      <c r="F91" s="557"/>
      <c r="G91" s="557"/>
      <c r="H91" s="297"/>
      <c r="I91" s="297"/>
      <c r="J91" s="557"/>
      <c r="K91" s="557"/>
      <c r="L91" s="297"/>
      <c r="M91" s="297"/>
      <c r="N91" s="297"/>
      <c r="O91" s="297"/>
      <c r="P91" s="557"/>
      <c r="Q91" s="557"/>
      <c r="R91" s="557"/>
      <c r="S91" s="297"/>
      <c r="T91" s="297"/>
      <c r="U91" s="557"/>
      <c r="V91" s="557"/>
      <c r="W91" s="297"/>
      <c r="X91" s="297"/>
    </row>
    <row r="92" spans="1:24" x14ac:dyDescent="0.25">
      <c r="A92" s="477" t="s">
        <v>600</v>
      </c>
      <c r="B92" s="485" t="s">
        <v>601</v>
      </c>
      <c r="C92" s="297"/>
      <c r="D92" s="297"/>
      <c r="E92" s="557"/>
      <c r="F92" s="557"/>
      <c r="G92" s="557"/>
      <c r="H92" s="297"/>
      <c r="I92" s="297"/>
      <c r="J92" s="557"/>
      <c r="K92" s="557"/>
      <c r="L92" s="297"/>
      <c r="M92" s="297"/>
      <c r="N92" s="297"/>
      <c r="O92" s="297"/>
      <c r="P92" s="557"/>
      <c r="Q92" s="557"/>
      <c r="R92" s="557"/>
      <c r="S92" s="297"/>
      <c r="T92" s="297"/>
      <c r="U92" s="557"/>
      <c r="V92" s="557"/>
      <c r="W92" s="297"/>
      <c r="X92" s="297"/>
    </row>
    <row r="93" spans="1:24" ht="120" x14ac:dyDescent="0.25">
      <c r="A93" s="477" t="s">
        <v>602</v>
      </c>
      <c r="B93" s="484" t="s">
        <v>824</v>
      </c>
      <c r="C93" s="297"/>
      <c r="D93" s="297"/>
      <c r="E93" s="557"/>
      <c r="F93" s="557"/>
      <c r="G93" s="557"/>
      <c r="H93" s="557"/>
      <c r="I93" s="557"/>
      <c r="J93" s="557"/>
      <c r="K93" s="557"/>
      <c r="L93" s="557"/>
      <c r="M93" s="557"/>
      <c r="N93" s="297"/>
      <c r="O93" s="297"/>
      <c r="P93" s="557"/>
      <c r="Q93" s="557"/>
      <c r="R93" s="557"/>
      <c r="S93" s="557"/>
      <c r="T93" s="557"/>
      <c r="U93" s="557"/>
      <c r="V93" s="557"/>
      <c r="W93" s="557"/>
      <c r="X93" s="557"/>
    </row>
    <row r="94" spans="1:24" ht="120" x14ac:dyDescent="0.25">
      <c r="A94" s="310" t="s">
        <v>281</v>
      </c>
      <c r="B94" s="207" t="s">
        <v>825</v>
      </c>
      <c r="C94" s="557"/>
      <c r="D94" s="557"/>
      <c r="E94" s="557"/>
      <c r="F94" s="557"/>
      <c r="G94" s="557"/>
      <c r="H94" s="557"/>
      <c r="I94" s="557"/>
      <c r="J94" s="557"/>
      <c r="K94" s="557"/>
      <c r="L94" s="557"/>
      <c r="M94" s="557"/>
      <c r="N94" s="557"/>
      <c r="O94" s="557"/>
      <c r="P94" s="557"/>
      <c r="Q94" s="557"/>
      <c r="R94" s="557"/>
      <c r="S94" s="557"/>
      <c r="T94" s="557"/>
      <c r="U94" s="557"/>
      <c r="V94" s="557"/>
      <c r="W94" s="557"/>
      <c r="X94" s="557"/>
    </row>
    <row r="95" spans="1:24" ht="45" x14ac:dyDescent="0.25">
      <c r="A95" s="312" t="s">
        <v>603</v>
      </c>
      <c r="B95" s="226" t="s">
        <v>826</v>
      </c>
      <c r="C95" s="297"/>
      <c r="D95" s="297"/>
      <c r="E95" s="557"/>
      <c r="F95" s="557"/>
      <c r="G95" s="557"/>
      <c r="H95" s="557"/>
      <c r="I95" s="557"/>
      <c r="J95" s="297"/>
      <c r="K95" s="297"/>
      <c r="L95" s="557"/>
      <c r="M95" s="557"/>
      <c r="N95" s="297"/>
      <c r="O95" s="297"/>
      <c r="P95" s="557"/>
      <c r="Q95" s="557"/>
      <c r="R95" s="557"/>
      <c r="S95" s="557"/>
      <c r="T95" s="557"/>
      <c r="U95" s="297"/>
      <c r="V95" s="297"/>
      <c r="W95" s="557"/>
      <c r="X95" s="557"/>
    </row>
    <row r="96" spans="1:24" ht="45" x14ac:dyDescent="0.25">
      <c r="A96" s="312" t="s">
        <v>604</v>
      </c>
      <c r="B96" s="226" t="s">
        <v>803</v>
      </c>
      <c r="C96" s="297"/>
      <c r="D96" s="297"/>
      <c r="E96" s="557"/>
      <c r="F96" s="557"/>
      <c r="G96" s="557"/>
      <c r="H96" s="557"/>
      <c r="I96" s="557"/>
      <c r="J96" s="297"/>
      <c r="K96" s="297"/>
      <c r="L96" s="557"/>
      <c r="M96" s="557"/>
      <c r="N96" s="297"/>
      <c r="O96" s="297"/>
      <c r="P96" s="557"/>
      <c r="Q96" s="557"/>
      <c r="R96" s="557"/>
      <c r="S96" s="557"/>
      <c r="T96" s="557"/>
      <c r="U96" s="297"/>
      <c r="V96" s="297"/>
      <c r="W96" s="557"/>
      <c r="X96" s="557"/>
    </row>
    <row r="97" spans="1:24" ht="30" x14ac:dyDescent="0.25">
      <c r="A97" s="312" t="s">
        <v>605</v>
      </c>
      <c r="B97" s="226" t="s">
        <v>804</v>
      </c>
      <c r="C97" s="297"/>
      <c r="D97" s="297"/>
      <c r="E97" s="557"/>
      <c r="F97" s="557"/>
      <c r="G97" s="557"/>
      <c r="H97" s="557"/>
      <c r="I97" s="557"/>
      <c r="J97" s="297"/>
      <c r="K97" s="297"/>
      <c r="L97" s="557"/>
      <c r="M97" s="557"/>
      <c r="N97" s="297"/>
      <c r="O97" s="297"/>
      <c r="P97" s="557"/>
      <c r="Q97" s="557"/>
      <c r="R97" s="557"/>
      <c r="S97" s="557"/>
      <c r="T97" s="557"/>
      <c r="U97" s="297"/>
      <c r="V97" s="297"/>
      <c r="W97" s="557"/>
      <c r="X97" s="557"/>
    </row>
    <row r="98" spans="1:24" ht="30" x14ac:dyDescent="0.25">
      <c r="A98" s="312" t="s">
        <v>606</v>
      </c>
      <c r="B98" s="226" t="s">
        <v>805</v>
      </c>
      <c r="C98" s="297"/>
      <c r="D98" s="297"/>
      <c r="E98" s="557"/>
      <c r="F98" s="557"/>
      <c r="G98" s="557"/>
      <c r="H98" s="557"/>
      <c r="I98" s="557"/>
      <c r="J98" s="297"/>
      <c r="K98" s="297"/>
      <c r="L98" s="557"/>
      <c r="M98" s="557"/>
      <c r="N98" s="297"/>
      <c r="O98" s="297"/>
      <c r="P98" s="557"/>
      <c r="Q98" s="557"/>
      <c r="R98" s="557"/>
      <c r="S98" s="557"/>
      <c r="T98" s="557"/>
      <c r="U98" s="297"/>
      <c r="V98" s="297"/>
      <c r="W98" s="557"/>
      <c r="X98" s="557"/>
    </row>
    <row r="99" spans="1:24" ht="30" x14ac:dyDescent="0.25">
      <c r="A99" s="312" t="s">
        <v>607</v>
      </c>
      <c r="B99" s="226" t="s">
        <v>806</v>
      </c>
      <c r="C99" s="297"/>
      <c r="D99" s="297"/>
      <c r="E99" s="557"/>
      <c r="F99" s="557"/>
      <c r="G99" s="557"/>
      <c r="H99" s="557"/>
      <c r="I99" s="557"/>
      <c r="J99" s="557"/>
      <c r="K99" s="557"/>
      <c r="L99" s="557"/>
      <c r="M99" s="557"/>
      <c r="N99" s="297"/>
      <c r="O99" s="297"/>
      <c r="P99" s="557"/>
      <c r="Q99" s="557"/>
      <c r="R99" s="557"/>
      <c r="S99" s="557"/>
      <c r="T99" s="557"/>
      <c r="U99" s="557"/>
      <c r="V99" s="557"/>
      <c r="W99" s="557"/>
      <c r="X99" s="557"/>
    </row>
    <row r="101" spans="1:24" x14ac:dyDescent="0.25">
      <c r="A101" s="442" t="s">
        <v>133</v>
      </c>
      <c r="B101" s="442"/>
    </row>
    <row r="102" spans="1:24" x14ac:dyDescent="0.25">
      <c r="A102" s="442"/>
      <c r="B102" s="442"/>
    </row>
    <row r="103" spans="1:24" x14ac:dyDescent="0.25">
      <c r="A103" s="443" t="s">
        <v>770</v>
      </c>
      <c r="B103" s="442"/>
    </row>
    <row r="104" spans="1:24" x14ac:dyDescent="0.25">
      <c r="A104" s="443" t="s">
        <v>134</v>
      </c>
      <c r="B104" s="442"/>
    </row>
    <row r="105" spans="1:24" x14ac:dyDescent="0.25">
      <c r="A105" s="443" t="s">
        <v>135</v>
      </c>
      <c r="B105" s="442"/>
    </row>
    <row r="106" spans="1:24" x14ac:dyDescent="0.25">
      <c r="A106" s="443" t="s">
        <v>134</v>
      </c>
      <c r="B106" s="442"/>
    </row>
    <row r="107" spans="1:24" x14ac:dyDescent="0.25">
      <c r="A107" s="443" t="s">
        <v>771</v>
      </c>
      <c r="B107" s="442"/>
    </row>
    <row r="108" spans="1:24" x14ac:dyDescent="0.25">
      <c r="A108" s="443" t="s">
        <v>134</v>
      </c>
      <c r="B108" s="442"/>
    </row>
    <row r="109" spans="1:24" x14ac:dyDescent="0.25">
      <c r="A109" s="443" t="s">
        <v>807</v>
      </c>
      <c r="B109" s="442"/>
    </row>
  </sheetData>
  <mergeCells count="17">
    <mergeCell ref="R14:R15"/>
    <mergeCell ref="S14:T14"/>
    <mergeCell ref="U14:V14"/>
    <mergeCell ref="A6:X6"/>
    <mergeCell ref="A7:X7"/>
    <mergeCell ref="C13:M13"/>
    <mergeCell ref="N13:X13"/>
    <mergeCell ref="A14:B15"/>
    <mergeCell ref="C14:D14"/>
    <mergeCell ref="E14:F14"/>
    <mergeCell ref="G14:G15"/>
    <mergeCell ref="H14:I14"/>
    <mergeCell ref="J14:K14"/>
    <mergeCell ref="W14:X14"/>
    <mergeCell ref="L14:M14"/>
    <mergeCell ref="N14:O14"/>
    <mergeCell ref="P14:Q14"/>
  </mergeCells>
  <pageMargins left="0.70866141732283472" right="0.70866141732283472" top="0" bottom="0" header="0.31496062992125984" footer="0.31496062992125984"/>
  <pageSetup scale="34" fitToHeight="0" orientation="landscape" r:id="rId1"/>
  <rowBreaks count="1" manualBreakCount="1">
    <brk id="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260DB-5626-47B4-915E-A9A8047BE078}">
  <sheetPr>
    <pageSetUpPr fitToPage="1"/>
  </sheetPr>
  <dimension ref="A2:D66"/>
  <sheetViews>
    <sheetView showGridLines="0" view="pageBreakPreview" topLeftCell="A15" zoomScale="130" zoomScaleNormal="90" zoomScaleSheetLayoutView="130" workbookViewId="0">
      <selection activeCell="C23" sqref="C23"/>
    </sheetView>
  </sheetViews>
  <sheetFormatPr defaultColWidth="8.85546875" defaultRowHeight="15" x14ac:dyDescent="0.25"/>
  <cols>
    <col min="1" max="1" width="10.5703125" style="455" customWidth="1"/>
    <col min="2" max="2" width="68.28515625" style="455" customWidth="1"/>
    <col min="3" max="4" width="27.5703125" style="455" customWidth="1"/>
    <col min="5" max="5" width="3" style="455" customWidth="1"/>
    <col min="6" max="256" width="8.85546875" style="455"/>
    <col min="257" max="257" width="10.5703125" style="455" customWidth="1"/>
    <col min="258" max="258" width="68.28515625" style="455" customWidth="1"/>
    <col min="259" max="260" width="27.5703125" style="455" customWidth="1"/>
    <col min="261" max="512" width="8.85546875" style="455"/>
    <col min="513" max="513" width="10.5703125" style="455" customWidth="1"/>
    <col min="514" max="514" width="68.28515625" style="455" customWidth="1"/>
    <col min="515" max="516" width="27.5703125" style="455" customWidth="1"/>
    <col min="517" max="768" width="8.85546875" style="455"/>
    <col min="769" max="769" width="10.5703125" style="455" customWidth="1"/>
    <col min="770" max="770" width="68.28515625" style="455" customWidth="1"/>
    <col min="771" max="772" width="27.5703125" style="455" customWidth="1"/>
    <col min="773" max="1024" width="8.85546875" style="455"/>
    <col min="1025" max="1025" width="10.5703125" style="455" customWidth="1"/>
    <col min="1026" max="1026" width="68.28515625" style="455" customWidth="1"/>
    <col min="1027" max="1028" width="27.5703125" style="455" customWidth="1"/>
    <col min="1029" max="1280" width="8.85546875" style="455"/>
    <col min="1281" max="1281" width="10.5703125" style="455" customWidth="1"/>
    <col min="1282" max="1282" width="68.28515625" style="455" customWidth="1"/>
    <col min="1283" max="1284" width="27.5703125" style="455" customWidth="1"/>
    <col min="1285" max="1536" width="8.85546875" style="455"/>
    <col min="1537" max="1537" width="10.5703125" style="455" customWidth="1"/>
    <col min="1538" max="1538" width="68.28515625" style="455" customWidth="1"/>
    <col min="1539" max="1540" width="27.5703125" style="455" customWidth="1"/>
    <col min="1541" max="1792" width="8.85546875" style="455"/>
    <col min="1793" max="1793" width="10.5703125" style="455" customWidth="1"/>
    <col min="1794" max="1794" width="68.28515625" style="455" customWidth="1"/>
    <col min="1795" max="1796" width="27.5703125" style="455" customWidth="1"/>
    <col min="1797" max="2048" width="8.85546875" style="455"/>
    <col min="2049" max="2049" width="10.5703125" style="455" customWidth="1"/>
    <col min="2050" max="2050" width="68.28515625" style="455" customWidth="1"/>
    <col min="2051" max="2052" width="27.5703125" style="455" customWidth="1"/>
    <col min="2053" max="2304" width="8.85546875" style="455"/>
    <col min="2305" max="2305" width="10.5703125" style="455" customWidth="1"/>
    <col min="2306" max="2306" width="68.28515625" style="455" customWidth="1"/>
    <col min="2307" max="2308" width="27.5703125" style="455" customWidth="1"/>
    <col min="2309" max="2560" width="8.85546875" style="455"/>
    <col min="2561" max="2561" width="10.5703125" style="455" customWidth="1"/>
    <col min="2562" max="2562" width="68.28515625" style="455" customWidth="1"/>
    <col min="2563" max="2564" width="27.5703125" style="455" customWidth="1"/>
    <col min="2565" max="2816" width="8.85546875" style="455"/>
    <col min="2817" max="2817" width="10.5703125" style="455" customWidth="1"/>
    <col min="2818" max="2818" width="68.28515625" style="455" customWidth="1"/>
    <col min="2819" max="2820" width="27.5703125" style="455" customWidth="1"/>
    <col min="2821" max="3072" width="8.85546875" style="455"/>
    <col min="3073" max="3073" width="10.5703125" style="455" customWidth="1"/>
    <col min="3074" max="3074" width="68.28515625" style="455" customWidth="1"/>
    <col min="3075" max="3076" width="27.5703125" style="455" customWidth="1"/>
    <col min="3077" max="3328" width="8.85546875" style="455"/>
    <col min="3329" max="3329" width="10.5703125" style="455" customWidth="1"/>
    <col min="3330" max="3330" width="68.28515625" style="455" customWidth="1"/>
    <col min="3331" max="3332" width="27.5703125" style="455" customWidth="1"/>
    <col min="3333" max="3584" width="8.85546875" style="455"/>
    <col min="3585" max="3585" width="10.5703125" style="455" customWidth="1"/>
    <col min="3586" max="3586" width="68.28515625" style="455" customWidth="1"/>
    <col min="3587" max="3588" width="27.5703125" style="455" customWidth="1"/>
    <col min="3589" max="3840" width="8.85546875" style="455"/>
    <col min="3841" max="3841" width="10.5703125" style="455" customWidth="1"/>
    <col min="3842" max="3842" width="68.28515625" style="455" customWidth="1"/>
    <col min="3843" max="3844" width="27.5703125" style="455" customWidth="1"/>
    <col min="3845" max="4096" width="8.85546875" style="455"/>
    <col min="4097" max="4097" width="10.5703125" style="455" customWidth="1"/>
    <col min="4098" max="4098" width="68.28515625" style="455" customWidth="1"/>
    <col min="4099" max="4100" width="27.5703125" style="455" customWidth="1"/>
    <col min="4101" max="4352" width="8.85546875" style="455"/>
    <col min="4353" max="4353" width="10.5703125" style="455" customWidth="1"/>
    <col min="4354" max="4354" width="68.28515625" style="455" customWidth="1"/>
    <col min="4355" max="4356" width="27.5703125" style="455" customWidth="1"/>
    <col min="4357" max="4608" width="8.85546875" style="455"/>
    <col min="4609" max="4609" width="10.5703125" style="455" customWidth="1"/>
    <col min="4610" max="4610" width="68.28515625" style="455" customWidth="1"/>
    <col min="4611" max="4612" width="27.5703125" style="455" customWidth="1"/>
    <col min="4613" max="4864" width="8.85546875" style="455"/>
    <col min="4865" max="4865" width="10.5703125" style="455" customWidth="1"/>
    <col min="4866" max="4866" width="68.28515625" style="455" customWidth="1"/>
    <col min="4867" max="4868" width="27.5703125" style="455" customWidth="1"/>
    <col min="4869" max="5120" width="8.85546875" style="455"/>
    <col min="5121" max="5121" width="10.5703125" style="455" customWidth="1"/>
    <col min="5122" max="5122" width="68.28515625" style="455" customWidth="1"/>
    <col min="5123" max="5124" width="27.5703125" style="455" customWidth="1"/>
    <col min="5125" max="5376" width="8.85546875" style="455"/>
    <col min="5377" max="5377" width="10.5703125" style="455" customWidth="1"/>
    <col min="5378" max="5378" width="68.28515625" style="455" customWidth="1"/>
    <col min="5379" max="5380" width="27.5703125" style="455" customWidth="1"/>
    <col min="5381" max="5632" width="8.85546875" style="455"/>
    <col min="5633" max="5633" width="10.5703125" style="455" customWidth="1"/>
    <col min="5634" max="5634" width="68.28515625" style="455" customWidth="1"/>
    <col min="5635" max="5636" width="27.5703125" style="455" customWidth="1"/>
    <col min="5637" max="5888" width="8.85546875" style="455"/>
    <col min="5889" max="5889" width="10.5703125" style="455" customWidth="1"/>
    <col min="5890" max="5890" width="68.28515625" style="455" customWidth="1"/>
    <col min="5891" max="5892" width="27.5703125" style="455" customWidth="1"/>
    <col min="5893" max="6144" width="8.85546875" style="455"/>
    <col min="6145" max="6145" width="10.5703125" style="455" customWidth="1"/>
    <col min="6146" max="6146" width="68.28515625" style="455" customWidth="1"/>
    <col min="6147" max="6148" width="27.5703125" style="455" customWidth="1"/>
    <col min="6149" max="6400" width="8.85546875" style="455"/>
    <col min="6401" max="6401" width="10.5703125" style="455" customWidth="1"/>
    <col min="6402" max="6402" width="68.28515625" style="455" customWidth="1"/>
    <col min="6403" max="6404" width="27.5703125" style="455" customWidth="1"/>
    <col min="6405" max="6656" width="8.85546875" style="455"/>
    <col min="6657" max="6657" width="10.5703125" style="455" customWidth="1"/>
    <col min="6658" max="6658" width="68.28515625" style="455" customWidth="1"/>
    <col min="6659" max="6660" width="27.5703125" style="455" customWidth="1"/>
    <col min="6661" max="6912" width="8.85546875" style="455"/>
    <col min="6913" max="6913" width="10.5703125" style="455" customWidth="1"/>
    <col min="6914" max="6914" width="68.28515625" style="455" customWidth="1"/>
    <col min="6915" max="6916" width="27.5703125" style="455" customWidth="1"/>
    <col min="6917" max="7168" width="8.85546875" style="455"/>
    <col min="7169" max="7169" width="10.5703125" style="455" customWidth="1"/>
    <col min="7170" max="7170" width="68.28515625" style="455" customWidth="1"/>
    <col min="7171" max="7172" width="27.5703125" style="455" customWidth="1"/>
    <col min="7173" max="7424" width="8.85546875" style="455"/>
    <col min="7425" max="7425" width="10.5703125" style="455" customWidth="1"/>
    <col min="7426" max="7426" width="68.28515625" style="455" customWidth="1"/>
    <col min="7427" max="7428" width="27.5703125" style="455" customWidth="1"/>
    <col min="7429" max="7680" width="8.85546875" style="455"/>
    <col min="7681" max="7681" width="10.5703125" style="455" customWidth="1"/>
    <col min="7682" max="7682" width="68.28515625" style="455" customWidth="1"/>
    <col min="7683" max="7684" width="27.5703125" style="455" customWidth="1"/>
    <col min="7685" max="7936" width="8.85546875" style="455"/>
    <col min="7937" max="7937" width="10.5703125" style="455" customWidth="1"/>
    <col min="7938" max="7938" width="68.28515625" style="455" customWidth="1"/>
    <col min="7939" max="7940" width="27.5703125" style="455" customWidth="1"/>
    <col min="7941" max="8192" width="8.85546875" style="455"/>
    <col min="8193" max="8193" width="10.5703125" style="455" customWidth="1"/>
    <col min="8194" max="8194" width="68.28515625" style="455" customWidth="1"/>
    <col min="8195" max="8196" width="27.5703125" style="455" customWidth="1"/>
    <col min="8197" max="8448" width="8.85546875" style="455"/>
    <col min="8449" max="8449" width="10.5703125" style="455" customWidth="1"/>
    <col min="8450" max="8450" width="68.28515625" style="455" customWidth="1"/>
    <col min="8451" max="8452" width="27.5703125" style="455" customWidth="1"/>
    <col min="8453" max="8704" width="8.85546875" style="455"/>
    <col min="8705" max="8705" width="10.5703125" style="455" customWidth="1"/>
    <col min="8706" max="8706" width="68.28515625" style="455" customWidth="1"/>
    <col min="8707" max="8708" width="27.5703125" style="455" customWidth="1"/>
    <col min="8709" max="8960" width="8.85546875" style="455"/>
    <col min="8961" max="8961" width="10.5703125" style="455" customWidth="1"/>
    <col min="8962" max="8962" width="68.28515625" style="455" customWidth="1"/>
    <col min="8963" max="8964" width="27.5703125" style="455" customWidth="1"/>
    <col min="8965" max="9216" width="8.85546875" style="455"/>
    <col min="9217" max="9217" width="10.5703125" style="455" customWidth="1"/>
    <col min="9218" max="9218" width="68.28515625" style="455" customWidth="1"/>
    <col min="9219" max="9220" width="27.5703125" style="455" customWidth="1"/>
    <col min="9221" max="9472" width="8.85546875" style="455"/>
    <col min="9473" max="9473" width="10.5703125" style="455" customWidth="1"/>
    <col min="9474" max="9474" width="68.28515625" style="455" customWidth="1"/>
    <col min="9475" max="9476" width="27.5703125" style="455" customWidth="1"/>
    <col min="9477" max="9728" width="8.85546875" style="455"/>
    <col min="9729" max="9729" width="10.5703125" style="455" customWidth="1"/>
    <col min="9730" max="9730" width="68.28515625" style="455" customWidth="1"/>
    <col min="9731" max="9732" width="27.5703125" style="455" customWidth="1"/>
    <col min="9733" max="9984" width="8.85546875" style="455"/>
    <col min="9985" max="9985" width="10.5703125" style="455" customWidth="1"/>
    <col min="9986" max="9986" width="68.28515625" style="455" customWidth="1"/>
    <col min="9987" max="9988" width="27.5703125" style="455" customWidth="1"/>
    <col min="9989" max="10240" width="8.85546875" style="455"/>
    <col min="10241" max="10241" width="10.5703125" style="455" customWidth="1"/>
    <col min="10242" max="10242" width="68.28515625" style="455" customWidth="1"/>
    <col min="10243" max="10244" width="27.5703125" style="455" customWidth="1"/>
    <col min="10245" max="10496" width="8.85546875" style="455"/>
    <col min="10497" max="10497" width="10.5703125" style="455" customWidth="1"/>
    <col min="10498" max="10498" width="68.28515625" style="455" customWidth="1"/>
    <col min="10499" max="10500" width="27.5703125" style="455" customWidth="1"/>
    <col min="10501" max="10752" width="8.85546875" style="455"/>
    <col min="10753" max="10753" width="10.5703125" style="455" customWidth="1"/>
    <col min="10754" max="10754" width="68.28515625" style="455" customWidth="1"/>
    <col min="10755" max="10756" width="27.5703125" style="455" customWidth="1"/>
    <col min="10757" max="11008" width="8.85546875" style="455"/>
    <col min="11009" max="11009" width="10.5703125" style="455" customWidth="1"/>
    <col min="11010" max="11010" width="68.28515625" style="455" customWidth="1"/>
    <col min="11011" max="11012" width="27.5703125" style="455" customWidth="1"/>
    <col min="11013" max="11264" width="8.85546875" style="455"/>
    <col min="11265" max="11265" width="10.5703125" style="455" customWidth="1"/>
    <col min="11266" max="11266" width="68.28515625" style="455" customWidth="1"/>
    <col min="11267" max="11268" width="27.5703125" style="455" customWidth="1"/>
    <col min="11269" max="11520" width="8.85546875" style="455"/>
    <col min="11521" max="11521" width="10.5703125" style="455" customWidth="1"/>
    <col min="11522" max="11522" width="68.28515625" style="455" customWidth="1"/>
    <col min="11523" max="11524" width="27.5703125" style="455" customWidth="1"/>
    <col min="11525" max="11776" width="8.85546875" style="455"/>
    <col min="11777" max="11777" width="10.5703125" style="455" customWidth="1"/>
    <col min="11778" max="11778" width="68.28515625" style="455" customWidth="1"/>
    <col min="11779" max="11780" width="27.5703125" style="455" customWidth="1"/>
    <col min="11781" max="12032" width="8.85546875" style="455"/>
    <col min="12033" max="12033" width="10.5703125" style="455" customWidth="1"/>
    <col min="12034" max="12034" width="68.28515625" style="455" customWidth="1"/>
    <col min="12035" max="12036" width="27.5703125" style="455" customWidth="1"/>
    <col min="12037" max="12288" width="8.85546875" style="455"/>
    <col min="12289" max="12289" width="10.5703125" style="455" customWidth="1"/>
    <col min="12290" max="12290" width="68.28515625" style="455" customWidth="1"/>
    <col min="12291" max="12292" width="27.5703125" style="455" customWidth="1"/>
    <col min="12293" max="12544" width="8.85546875" style="455"/>
    <col min="12545" max="12545" width="10.5703125" style="455" customWidth="1"/>
    <col min="12546" max="12546" width="68.28515625" style="455" customWidth="1"/>
    <col min="12547" max="12548" width="27.5703125" style="455" customWidth="1"/>
    <col min="12549" max="12800" width="8.85546875" style="455"/>
    <col min="12801" max="12801" width="10.5703125" style="455" customWidth="1"/>
    <col min="12802" max="12802" width="68.28515625" style="455" customWidth="1"/>
    <col min="12803" max="12804" width="27.5703125" style="455" customWidth="1"/>
    <col min="12805" max="13056" width="8.85546875" style="455"/>
    <col min="13057" max="13057" width="10.5703125" style="455" customWidth="1"/>
    <col min="13058" max="13058" width="68.28515625" style="455" customWidth="1"/>
    <col min="13059" max="13060" width="27.5703125" style="455" customWidth="1"/>
    <col min="13061" max="13312" width="8.85546875" style="455"/>
    <col min="13313" max="13313" width="10.5703125" style="455" customWidth="1"/>
    <col min="13314" max="13314" width="68.28515625" style="455" customWidth="1"/>
    <col min="13315" max="13316" width="27.5703125" style="455" customWidth="1"/>
    <col min="13317" max="13568" width="8.85546875" style="455"/>
    <col min="13569" max="13569" width="10.5703125" style="455" customWidth="1"/>
    <col min="13570" max="13570" width="68.28515625" style="455" customWidth="1"/>
    <col min="13571" max="13572" width="27.5703125" style="455" customWidth="1"/>
    <col min="13573" max="13824" width="8.85546875" style="455"/>
    <col min="13825" max="13825" width="10.5703125" style="455" customWidth="1"/>
    <col min="13826" max="13826" width="68.28515625" style="455" customWidth="1"/>
    <col min="13827" max="13828" width="27.5703125" style="455" customWidth="1"/>
    <col min="13829" max="14080" width="8.85546875" style="455"/>
    <col min="14081" max="14081" width="10.5703125" style="455" customWidth="1"/>
    <col min="14082" max="14082" width="68.28515625" style="455" customWidth="1"/>
    <col min="14083" max="14084" width="27.5703125" style="455" customWidth="1"/>
    <col min="14085" max="14336" width="8.85546875" style="455"/>
    <col min="14337" max="14337" width="10.5703125" style="455" customWidth="1"/>
    <col min="14338" max="14338" width="68.28515625" style="455" customWidth="1"/>
    <col min="14339" max="14340" width="27.5703125" style="455" customWidth="1"/>
    <col min="14341" max="14592" width="8.85546875" style="455"/>
    <col min="14593" max="14593" width="10.5703125" style="455" customWidth="1"/>
    <col min="14594" max="14594" width="68.28515625" style="455" customWidth="1"/>
    <col min="14595" max="14596" width="27.5703125" style="455" customWidth="1"/>
    <col min="14597" max="14848" width="8.85546875" style="455"/>
    <col min="14849" max="14849" width="10.5703125" style="455" customWidth="1"/>
    <col min="14850" max="14850" width="68.28515625" style="455" customWidth="1"/>
    <col min="14851" max="14852" width="27.5703125" style="455" customWidth="1"/>
    <col min="14853" max="15104" width="8.85546875" style="455"/>
    <col min="15105" max="15105" width="10.5703125" style="455" customWidth="1"/>
    <col min="15106" max="15106" width="68.28515625" style="455" customWidth="1"/>
    <col min="15107" max="15108" width="27.5703125" style="455" customWidth="1"/>
    <col min="15109" max="15360" width="8.85546875" style="455"/>
    <col min="15361" max="15361" width="10.5703125" style="455" customWidth="1"/>
    <col min="15362" max="15362" width="68.28515625" style="455" customWidth="1"/>
    <col min="15363" max="15364" width="27.5703125" style="455" customWidth="1"/>
    <col min="15365" max="15616" width="8.85546875" style="455"/>
    <col min="15617" max="15617" width="10.5703125" style="455" customWidth="1"/>
    <col min="15618" max="15618" width="68.28515625" style="455" customWidth="1"/>
    <col min="15619" max="15620" width="27.5703125" style="455" customWidth="1"/>
    <col min="15621" max="15872" width="8.85546875" style="455"/>
    <col min="15873" max="15873" width="10.5703125" style="455" customWidth="1"/>
    <col min="15874" max="15874" width="68.28515625" style="455" customWidth="1"/>
    <col min="15875" max="15876" width="27.5703125" style="455" customWidth="1"/>
    <col min="15877" max="16128" width="8.85546875" style="455"/>
    <col min="16129" max="16129" width="10.5703125" style="455" customWidth="1"/>
    <col min="16130" max="16130" width="68.28515625" style="455" customWidth="1"/>
    <col min="16131" max="16132" width="27.5703125" style="455" customWidth="1"/>
    <col min="16133" max="16384" width="8.85546875" style="455"/>
  </cols>
  <sheetData>
    <row r="2" spans="1:4" x14ac:dyDescent="0.25">
      <c r="A2" s="101"/>
      <c r="B2" s="102"/>
      <c r="C2" s="102"/>
      <c r="D2" s="102"/>
    </row>
    <row r="3" spans="1:4" ht="15.75" x14ac:dyDescent="0.25">
      <c r="A3" s="1" t="s">
        <v>108</v>
      </c>
      <c r="B3" s="4"/>
      <c r="C3" s="4"/>
      <c r="D3" s="419" t="s">
        <v>763</v>
      </c>
    </row>
    <row r="4" spans="1:4" x14ac:dyDescent="0.25">
      <c r="A4" s="2" t="s">
        <v>306</v>
      </c>
      <c r="B4" s="4"/>
      <c r="C4" s="4"/>
      <c r="D4" s="5" t="s">
        <v>884</v>
      </c>
    </row>
    <row r="5" spans="1:4" x14ac:dyDescent="0.25">
      <c r="A5" s="4"/>
      <c r="B5" s="4"/>
      <c r="C5" s="4"/>
      <c r="D5" s="3"/>
    </row>
    <row r="6" spans="1:4" ht="15.75" customHeight="1" x14ac:dyDescent="0.25">
      <c r="A6" s="494" t="s">
        <v>608</v>
      </c>
      <c r="B6" s="494"/>
      <c r="C6" s="494"/>
      <c r="D6" s="494"/>
    </row>
    <row r="7" spans="1:4" x14ac:dyDescent="0.25">
      <c r="A7" s="495" t="s">
        <v>867</v>
      </c>
      <c r="B7" s="495"/>
      <c r="C7" s="495"/>
      <c r="D7" s="495"/>
    </row>
    <row r="8" spans="1:4" x14ac:dyDescent="0.25">
      <c r="A8" s="418"/>
      <c r="B8" s="192"/>
      <c r="C8" s="418"/>
      <c r="D8" s="418"/>
    </row>
    <row r="12" spans="1:4" ht="15.75" thickBot="1" x14ac:dyDescent="0.3">
      <c r="C12" s="486"/>
      <c r="D12" s="486" t="s">
        <v>110</v>
      </c>
    </row>
    <row r="13" spans="1:4" ht="15.75" thickBot="1" x14ac:dyDescent="0.3">
      <c r="C13" s="236" t="s">
        <v>29</v>
      </c>
      <c r="D13" s="236" t="s">
        <v>111</v>
      </c>
    </row>
    <row r="14" spans="1:4" x14ac:dyDescent="0.25">
      <c r="A14" s="487"/>
      <c r="B14" s="488"/>
      <c r="C14" s="237" t="s">
        <v>609</v>
      </c>
      <c r="D14" s="237" t="s">
        <v>609</v>
      </c>
    </row>
    <row r="15" spans="1:4" ht="15.75" thickBot="1" x14ac:dyDescent="0.3">
      <c r="A15" s="238" t="s">
        <v>610</v>
      </c>
      <c r="B15" s="238" t="s">
        <v>136</v>
      </c>
      <c r="C15" s="239" t="s">
        <v>0</v>
      </c>
      <c r="D15" s="239" t="s">
        <v>1</v>
      </c>
    </row>
    <row r="16" spans="1:4" x14ac:dyDescent="0.25">
      <c r="A16" s="240" t="s">
        <v>39</v>
      </c>
      <c r="B16" s="241" t="s">
        <v>611</v>
      </c>
      <c r="C16" s="242"/>
      <c r="D16" s="242"/>
    </row>
    <row r="17" spans="1:4" x14ac:dyDescent="0.25">
      <c r="A17" s="243" t="s">
        <v>40</v>
      </c>
      <c r="B17" s="244" t="s">
        <v>612</v>
      </c>
      <c r="C17" s="356">
        <f>C48</f>
        <v>0</v>
      </c>
      <c r="D17" s="356">
        <f>D48</f>
        <v>0</v>
      </c>
    </row>
    <row r="18" spans="1:4" x14ac:dyDescent="0.25">
      <c r="A18" s="243" t="s">
        <v>42</v>
      </c>
      <c r="B18" s="245" t="s">
        <v>613</v>
      </c>
      <c r="C18" s="356">
        <f>C55</f>
        <v>0</v>
      </c>
      <c r="D18" s="356">
        <f>D55</f>
        <v>0</v>
      </c>
    </row>
    <row r="19" spans="1:4" ht="15.75" thickBot="1" x14ac:dyDescent="0.3">
      <c r="A19" s="246" t="s">
        <v>44</v>
      </c>
      <c r="B19" s="247" t="s">
        <v>614</v>
      </c>
      <c r="C19" s="357" t="str">
        <f>IF(ISERROR(C17/C18),"",C17/C18)</f>
        <v/>
      </c>
      <c r="D19" s="357" t="str">
        <f>IF(ISERROR(D17/D18),"",D17/D18)</f>
        <v/>
      </c>
    </row>
    <row r="20" spans="1:4" x14ac:dyDescent="0.25">
      <c r="A20" s="248" t="s">
        <v>47</v>
      </c>
      <c r="B20" s="249" t="s">
        <v>612</v>
      </c>
      <c r="C20" s="250"/>
      <c r="D20" s="250"/>
    </row>
    <row r="21" spans="1:4" ht="30" x14ac:dyDescent="0.25">
      <c r="A21" s="243" t="s">
        <v>49</v>
      </c>
      <c r="B21" s="244" t="s">
        <v>615</v>
      </c>
      <c r="C21" s="356">
        <f>+'ППЛА-1'!F16</f>
        <v>0</v>
      </c>
      <c r="D21" s="356">
        <f>'ППЛА-1'!J16</f>
        <v>0</v>
      </c>
    </row>
    <row r="22" spans="1:4" ht="45" x14ac:dyDescent="0.25">
      <c r="A22" s="243" t="s">
        <v>52</v>
      </c>
      <c r="B22" s="244" t="s">
        <v>616</v>
      </c>
      <c r="C22" s="356">
        <f>SUM('ППЛА-3'!J45:K45)+SUM('ППЛА-3'!J65:K65)-SUM('ППЛА-3'!J95:K95)</f>
        <v>0</v>
      </c>
      <c r="D22" s="356">
        <f>SUM('ППЛА-3'!U45:V45)+SUM('ППЛА-3'!U65:V65)-SUM('ППЛА-3'!U95:V95)</f>
        <v>0</v>
      </c>
    </row>
    <row r="23" spans="1:4" ht="60" x14ac:dyDescent="0.25">
      <c r="A23" s="243" t="s">
        <v>158</v>
      </c>
      <c r="B23" s="251" t="s">
        <v>827</v>
      </c>
      <c r="C23" s="358"/>
      <c r="D23" s="358"/>
    </row>
    <row r="24" spans="1:4" ht="45" x14ac:dyDescent="0.25">
      <c r="A24" s="243" t="s">
        <v>617</v>
      </c>
      <c r="B24" s="244" t="s">
        <v>618</v>
      </c>
      <c r="C24" s="356">
        <f>'ППЛА-2'!E102+'ППЛА-2'!E112-'ППЛА-2'!E156</f>
        <v>0</v>
      </c>
      <c r="D24" s="356">
        <f>'ППЛА-2'!K102+'ППЛА-2'!K112-'ППЛА-2'!K156</f>
        <v>0</v>
      </c>
    </row>
    <row r="25" spans="1:4" ht="60" x14ac:dyDescent="0.25">
      <c r="A25" s="243" t="s">
        <v>166</v>
      </c>
      <c r="B25" s="252" t="s">
        <v>828</v>
      </c>
      <c r="C25" s="358"/>
      <c r="D25" s="358"/>
    </row>
    <row r="26" spans="1:4" ht="32.25" customHeight="1" x14ac:dyDescent="0.25">
      <c r="A26" s="243" t="s">
        <v>619</v>
      </c>
      <c r="B26" s="244" t="s">
        <v>620</v>
      </c>
      <c r="C26" s="356">
        <f>'ППЛА-2'!C99-SUM('ППЛА-2'!$C$156:$C$160)</f>
        <v>0</v>
      </c>
      <c r="D26" s="356">
        <f>'ППЛА-2'!I99-SUM('ППЛА-2'!$I$156:$I$160)</f>
        <v>0</v>
      </c>
    </row>
    <row r="27" spans="1:4" ht="30" x14ac:dyDescent="0.25">
      <c r="A27" s="243" t="s">
        <v>621</v>
      </c>
      <c r="B27" s="244" t="s">
        <v>622</v>
      </c>
      <c r="C27" s="356">
        <f>'ППЛА-3'!C41+'ППЛА-3'!D41-'ППЛА-3'!C58-'ППЛА-3'!D58-'ППЛА-3'!C78-'ППЛА-3'!D78-SUM('ППЛА-3'!C95:D99)</f>
        <v>0</v>
      </c>
      <c r="D27" s="356">
        <f>'ППЛА-3'!N41+'ППЛА-3'!O41-'ППЛА-3'!N58-'ППЛА-3'!O58-'ППЛА-3'!N78-'ППЛА-3'!O78-SUM('ППЛА-3'!N95:O99)</f>
        <v>0</v>
      </c>
    </row>
    <row r="28" spans="1:4" ht="30.75" thickBot="1" x14ac:dyDescent="0.3">
      <c r="A28" s="246" t="s">
        <v>623</v>
      </c>
      <c r="B28" s="253" t="s">
        <v>885</v>
      </c>
      <c r="C28" s="359">
        <f>C21-C22-C23+C24+C25-C26+C27</f>
        <v>0</v>
      </c>
      <c r="D28" s="359">
        <f>D21-D22-D23+D24+D25-D26+D27</f>
        <v>0</v>
      </c>
    </row>
    <row r="29" spans="1:4" ht="30" x14ac:dyDescent="0.25">
      <c r="A29" s="254" t="s">
        <v>624</v>
      </c>
      <c r="B29" s="244" t="s">
        <v>625</v>
      </c>
      <c r="C29" s="360">
        <f>'ППЛА-1'!F42</f>
        <v>0</v>
      </c>
      <c r="D29" s="360">
        <f>'ППЛА-1'!J42</f>
        <v>0</v>
      </c>
    </row>
    <row r="30" spans="1:4" ht="60" x14ac:dyDescent="0.25">
      <c r="A30" s="255" t="s">
        <v>626</v>
      </c>
      <c r="B30" s="244" t="s">
        <v>627</v>
      </c>
      <c r="C30" s="356">
        <f>SUM('ППЛА-3'!J47:K47)+SUM('ППЛА-3'!J67:K67)-SUM('ППЛА-3'!J96:K96)</f>
        <v>0</v>
      </c>
      <c r="D30" s="356">
        <f>SUM('ППЛА-3'!U47:V47)+SUM('ППЛА-3'!U67:V67)-SUM('ППЛА-3'!U96:V96)</f>
        <v>0</v>
      </c>
    </row>
    <row r="31" spans="1:4" ht="60" x14ac:dyDescent="0.25">
      <c r="A31" s="255" t="s">
        <v>190</v>
      </c>
      <c r="B31" s="252" t="s">
        <v>829</v>
      </c>
      <c r="C31" s="358"/>
      <c r="D31" s="358"/>
    </row>
    <row r="32" spans="1:4" ht="60" x14ac:dyDescent="0.25">
      <c r="A32" s="255" t="s">
        <v>628</v>
      </c>
      <c r="B32" s="244" t="s">
        <v>629</v>
      </c>
      <c r="C32" s="356">
        <f>'ППЛА-2'!E104+'ППЛА-2'!E114-'ППЛА-2'!E157</f>
        <v>0</v>
      </c>
      <c r="D32" s="356">
        <f>'ППЛА-2'!K104+'ППЛА-2'!K114-'ППЛА-2'!K157</f>
        <v>0</v>
      </c>
    </row>
    <row r="33" spans="1:4" ht="60" x14ac:dyDescent="0.25">
      <c r="A33" s="255" t="s">
        <v>196</v>
      </c>
      <c r="B33" s="252" t="s">
        <v>830</v>
      </c>
      <c r="C33" s="358"/>
      <c r="D33" s="358"/>
    </row>
    <row r="34" spans="1:4" ht="33" customHeight="1" x14ac:dyDescent="0.25">
      <c r="A34" s="243" t="s">
        <v>733</v>
      </c>
      <c r="B34" s="245" t="s">
        <v>732</v>
      </c>
      <c r="C34" s="356">
        <f>C29-C30-C31+C32+C33</f>
        <v>0</v>
      </c>
      <c r="D34" s="356">
        <f>D29-D30-D31+D32+D33</f>
        <v>0</v>
      </c>
    </row>
    <row r="35" spans="1:4" x14ac:dyDescent="0.25">
      <c r="A35" s="298" t="s">
        <v>630</v>
      </c>
      <c r="B35" s="244" t="s">
        <v>632</v>
      </c>
      <c r="C35" s="360">
        <f>'ППЛА-1'!F46</f>
        <v>0</v>
      </c>
      <c r="D35" s="360">
        <f>'ППЛА-1'!J46</f>
        <v>0</v>
      </c>
    </row>
    <row r="36" spans="1:4" ht="30" x14ac:dyDescent="0.25">
      <c r="A36" s="299" t="s">
        <v>631</v>
      </c>
      <c r="B36" s="244" t="s">
        <v>633</v>
      </c>
      <c r="C36" s="356">
        <f>SUM('ППЛА-3'!J49:K49)+SUM('ППЛА-3'!J69:K69)-SUM('ППЛА-3'!J97:K97)</f>
        <v>0</v>
      </c>
      <c r="D36" s="356">
        <f>SUM('ППЛА-3'!U49:V49)+SUM('ППЛА-3'!U69:V69)-SUM('ППЛА-3'!U97:V97)</f>
        <v>0</v>
      </c>
    </row>
    <row r="37" spans="1:4" ht="60" x14ac:dyDescent="0.25">
      <c r="A37" s="299" t="s">
        <v>736</v>
      </c>
      <c r="B37" s="252" t="s">
        <v>831</v>
      </c>
      <c r="C37" s="358"/>
      <c r="D37" s="358"/>
    </row>
    <row r="38" spans="1:4" ht="30" x14ac:dyDescent="0.25">
      <c r="A38" s="299" t="s">
        <v>737</v>
      </c>
      <c r="B38" s="244" t="s">
        <v>634</v>
      </c>
      <c r="C38" s="356">
        <f>SUM('ППЛА-2'!E106,'ППЛА-2'!E116)-'ППЛА-2'!E158</f>
        <v>0</v>
      </c>
      <c r="D38" s="356">
        <f>SUM('ППЛА-2'!K106,'ППЛА-2'!K116)-'ППЛА-2'!K158</f>
        <v>0</v>
      </c>
    </row>
    <row r="39" spans="1:4" ht="60" x14ac:dyDescent="0.25">
      <c r="A39" s="299" t="s">
        <v>738</v>
      </c>
      <c r="B39" s="252" t="s">
        <v>832</v>
      </c>
      <c r="C39" s="358"/>
      <c r="D39" s="358"/>
    </row>
    <row r="40" spans="1:4" ht="15.75" thickBot="1" x14ac:dyDescent="0.3">
      <c r="A40" s="299" t="s">
        <v>739</v>
      </c>
      <c r="B40" s="244" t="s">
        <v>734</v>
      </c>
      <c r="C40" s="356">
        <f>C35-C36-C37+C38+C39</f>
        <v>0</v>
      </c>
      <c r="D40" s="356">
        <f>D35-D36-D37+D38+D39</f>
        <v>0</v>
      </c>
    </row>
    <row r="41" spans="1:4" x14ac:dyDescent="0.25">
      <c r="A41" s="300" t="s">
        <v>740</v>
      </c>
      <c r="B41" s="256" t="s">
        <v>637</v>
      </c>
      <c r="C41" s="361">
        <f>'ППЛА-1'!F54</f>
        <v>0</v>
      </c>
      <c r="D41" s="361">
        <f>'ППЛА-1'!J54</f>
        <v>0</v>
      </c>
    </row>
    <row r="42" spans="1:4" ht="30" x14ac:dyDescent="0.25">
      <c r="A42" s="299" t="s">
        <v>741</v>
      </c>
      <c r="B42" s="244" t="s">
        <v>638</v>
      </c>
      <c r="C42" s="356">
        <f>SUM('ППЛА-3'!J51:K51)+SUM('ППЛА-3'!J53:K53)+SUM('ППЛА-3'!J55:K55)+SUM('ППЛА-3'!J57:K57)+SUM('ППЛА-3'!J71:K71)+SUM('ППЛА-3'!J73:K73)+SUM('ППЛА-3'!J75:K75)+SUM('ППЛА-3'!J77:K77)-SUM('ППЛА-3'!J98:K98)</f>
        <v>0</v>
      </c>
      <c r="D42" s="356">
        <f>SUM('ППЛА-3'!U51:V51)+SUM('ППЛА-3'!U53:V53)+SUM('ППЛА-3'!U55:V55)+SUM('ППЛА-3'!U57:V57)+SUM('ППЛА-3'!U71:V71)+SUM('ППЛА-3'!U73:V73)+SUM('ППЛА-3'!U75:V75)+SUM('ППЛА-3'!U77:V77)-SUM('ППЛА-3'!U98:V98)</f>
        <v>0</v>
      </c>
    </row>
    <row r="43" spans="1:4" ht="60" x14ac:dyDescent="0.25">
      <c r="A43" s="299" t="s">
        <v>635</v>
      </c>
      <c r="B43" s="252" t="s">
        <v>833</v>
      </c>
      <c r="C43" s="358"/>
      <c r="D43" s="358"/>
    </row>
    <row r="44" spans="1:4" ht="30" x14ac:dyDescent="0.25">
      <c r="A44" s="299" t="s">
        <v>636</v>
      </c>
      <c r="B44" s="244" t="s">
        <v>639</v>
      </c>
      <c r="C44" s="356">
        <f>'ППЛА-2'!E108+'ППЛА-2'!E118+'ППЛА-2'!E120+'ППЛА-2'!E122+'ППЛА-2'!E124+'ППЛА-2'!E127-'ППЛА-2'!E159</f>
        <v>0</v>
      </c>
      <c r="D44" s="356">
        <f>'ППЛА-2'!K108+'ППЛА-2'!K118+'ППЛА-2'!K120+'ППЛА-2'!K122+'ППЛА-2'!K124+'ППЛА-2'!K127-'ППЛА-2'!K159</f>
        <v>0</v>
      </c>
    </row>
    <row r="45" spans="1:4" ht="60" x14ac:dyDescent="0.25">
      <c r="A45" s="299" t="s">
        <v>742</v>
      </c>
      <c r="B45" s="252" t="s">
        <v>834</v>
      </c>
      <c r="C45" s="358"/>
      <c r="D45" s="358"/>
    </row>
    <row r="46" spans="1:4" ht="15.75" thickBot="1" x14ac:dyDescent="0.3">
      <c r="A46" s="299" t="s">
        <v>743</v>
      </c>
      <c r="B46" s="244" t="s">
        <v>735</v>
      </c>
      <c r="C46" s="356">
        <f>C41-C42-C43+C44+C45</f>
        <v>0</v>
      </c>
      <c r="D46" s="356">
        <f>D41-D42-D43+D44+D45</f>
        <v>0</v>
      </c>
    </row>
    <row r="47" spans="1:4" ht="15.75" thickBot="1" x14ac:dyDescent="0.3">
      <c r="A47" s="301" t="s">
        <v>744</v>
      </c>
      <c r="B47" s="257" t="s">
        <v>640</v>
      </c>
      <c r="C47" s="362">
        <f>(C28+C34+C40+C46)-MIN(C28+C34+C40+C46,100/30*C28,100/60*(C28+C34),100/85*(C28+C34+C40))</f>
        <v>0</v>
      </c>
      <c r="D47" s="362">
        <f>(D28+D34+D40+D46)-MIN(D28+D34+D40+D46,100/30*D28,100/60*(D28+D34),100/85*(D28+D34+D40))</f>
        <v>0</v>
      </c>
    </row>
    <row r="48" spans="1:4" ht="15.75" thickBot="1" x14ac:dyDescent="0.3">
      <c r="A48" s="301" t="s">
        <v>745</v>
      </c>
      <c r="B48" s="257" t="s">
        <v>641</v>
      </c>
      <c r="C48" s="362">
        <f>(C21+C29+C35+C41)-MIN(C21+C29+C35+C41,C47)</f>
        <v>0</v>
      </c>
      <c r="D48" s="362">
        <f>(D21+D29+D35+D41)-MIN(D21+D29+D35+D41,D47)</f>
        <v>0</v>
      </c>
    </row>
    <row r="49" spans="1:4" x14ac:dyDescent="0.25">
      <c r="A49" s="248" t="s">
        <v>55</v>
      </c>
      <c r="B49" s="241" t="s">
        <v>613</v>
      </c>
      <c r="C49" s="258"/>
      <c r="D49" s="258"/>
    </row>
    <row r="50" spans="1:4" x14ac:dyDescent="0.25">
      <c r="A50" s="243" t="s">
        <v>58</v>
      </c>
      <c r="B50" s="259" t="s">
        <v>642</v>
      </c>
      <c r="C50" s="360">
        <f>'ППЛА-2'!H14</f>
        <v>0</v>
      </c>
      <c r="D50" s="360">
        <f>'ППЛА-2'!N14</f>
        <v>0</v>
      </c>
    </row>
    <row r="51" spans="1:4" x14ac:dyDescent="0.25">
      <c r="A51" s="243" t="s">
        <v>59</v>
      </c>
      <c r="B51" s="259" t="s">
        <v>643</v>
      </c>
      <c r="C51" s="356">
        <f>'ППЛА-3'!M17</f>
        <v>0</v>
      </c>
      <c r="D51" s="356">
        <f>'ППЛА-3'!X17</f>
        <v>0</v>
      </c>
    </row>
    <row r="52" spans="1:4" ht="27" customHeight="1" x14ac:dyDescent="0.25">
      <c r="A52" s="243" t="s">
        <v>60</v>
      </c>
      <c r="B52" s="259" t="s">
        <v>644</v>
      </c>
      <c r="C52" s="356">
        <f>'ППЛА-3'!L17</f>
        <v>0</v>
      </c>
      <c r="D52" s="356">
        <f>'ППЛА-3'!W17</f>
        <v>0</v>
      </c>
    </row>
    <row r="53" spans="1:4" ht="30" x14ac:dyDescent="0.25">
      <c r="A53" s="243" t="s">
        <v>61</v>
      </c>
      <c r="B53" s="259" t="s">
        <v>645</v>
      </c>
      <c r="C53" s="356">
        <f>MIN(C51,C50)</f>
        <v>0</v>
      </c>
      <c r="D53" s="356">
        <f>MIN(D51,D50)</f>
        <v>0</v>
      </c>
    </row>
    <row r="54" spans="1:4" ht="30.75" thickBot="1" x14ac:dyDescent="0.3">
      <c r="A54" s="260" t="s">
        <v>62</v>
      </c>
      <c r="B54" s="259" t="s">
        <v>646</v>
      </c>
      <c r="C54" s="359">
        <f>MIN(C52,0.75*MAX(C50-C51,0))</f>
        <v>0</v>
      </c>
      <c r="D54" s="359">
        <f>MIN(D52,0.75*MAX(D50-D51,0))</f>
        <v>0</v>
      </c>
    </row>
    <row r="55" spans="1:4" ht="15.75" thickBot="1" x14ac:dyDescent="0.3">
      <c r="A55" s="261" t="s">
        <v>63</v>
      </c>
      <c r="B55" s="262" t="s">
        <v>647</v>
      </c>
      <c r="C55" s="362">
        <f>C50-C53-C54</f>
        <v>0</v>
      </c>
      <c r="D55" s="362">
        <f>D50-D53-D54</f>
        <v>0</v>
      </c>
    </row>
    <row r="57" spans="1:4" x14ac:dyDescent="0.25">
      <c r="A57" s="101"/>
      <c r="B57" s="102"/>
    </row>
    <row r="58" spans="1:4" x14ac:dyDescent="0.25">
      <c r="A58" s="442" t="s">
        <v>133</v>
      </c>
      <c r="B58" s="442"/>
    </row>
    <row r="59" spans="1:4" x14ac:dyDescent="0.25">
      <c r="A59" s="442"/>
      <c r="B59" s="442"/>
    </row>
    <row r="60" spans="1:4" x14ac:dyDescent="0.25">
      <c r="A60" s="443" t="s">
        <v>770</v>
      </c>
      <c r="B60" s="442"/>
    </row>
    <row r="61" spans="1:4" x14ac:dyDescent="0.25">
      <c r="A61" s="443" t="s">
        <v>134</v>
      </c>
      <c r="B61" s="442"/>
    </row>
    <row r="62" spans="1:4" x14ac:dyDescent="0.25">
      <c r="A62" s="443" t="s">
        <v>135</v>
      </c>
      <c r="B62" s="442"/>
    </row>
    <row r="63" spans="1:4" x14ac:dyDescent="0.25">
      <c r="A63" s="443" t="s">
        <v>134</v>
      </c>
      <c r="B63" s="442"/>
    </row>
    <row r="64" spans="1:4" x14ac:dyDescent="0.25">
      <c r="A64" s="443" t="s">
        <v>771</v>
      </c>
      <c r="B64" s="442"/>
    </row>
    <row r="65" spans="1:2" x14ac:dyDescent="0.25">
      <c r="A65" s="443" t="s">
        <v>134</v>
      </c>
      <c r="B65" s="442"/>
    </row>
    <row r="66" spans="1:2" x14ac:dyDescent="0.25">
      <c r="A66" s="443" t="s">
        <v>807</v>
      </c>
      <c r="B66" s="442"/>
    </row>
  </sheetData>
  <mergeCells count="2">
    <mergeCell ref="A6:D6"/>
    <mergeCell ref="A7:D7"/>
  </mergeCells>
  <pageMargins left="0.70866141732283472" right="0.70866141732283472" top="0.74803149606299213" bottom="0.74803149606299213" header="0.31496062992125984" footer="0.31496062992125984"/>
  <pageSetup scale="6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C62"/>
  <sheetViews>
    <sheetView showGridLines="0" view="pageBreakPreview" topLeftCell="A5" zoomScaleNormal="40" zoomScaleSheetLayoutView="100" zoomScalePageLayoutView="25" workbookViewId="0">
      <selection activeCell="D23" sqref="D23"/>
    </sheetView>
  </sheetViews>
  <sheetFormatPr defaultColWidth="11.42578125" defaultRowHeight="15" x14ac:dyDescent="0.25"/>
  <cols>
    <col min="1" max="2" width="2.42578125" style="46" customWidth="1"/>
    <col min="3" max="3" width="8.7109375" style="98" customWidth="1"/>
    <col min="4" max="4" width="119" style="46" customWidth="1"/>
    <col min="5" max="14" width="20.7109375" style="46" customWidth="1"/>
    <col min="15" max="15" width="21.28515625" style="46" customWidth="1"/>
    <col min="16" max="16" width="21.5703125" style="46" customWidth="1"/>
    <col min="17" max="17" width="22.28515625" style="46" customWidth="1"/>
    <col min="18" max="18" width="19.7109375" style="46" customWidth="1"/>
    <col min="19" max="19" width="18" style="46" customWidth="1"/>
    <col min="20" max="20" width="20.85546875" style="46" customWidth="1"/>
    <col min="21" max="21" width="19.140625" style="46" customWidth="1"/>
    <col min="22" max="22" width="19.7109375" style="46" customWidth="1"/>
    <col min="23" max="23" width="18" style="46" customWidth="1"/>
    <col min="24" max="24" width="24.7109375" style="46" customWidth="1"/>
    <col min="25" max="16384" width="11.42578125" style="46"/>
  </cols>
  <sheetData>
    <row r="2" spans="1:29" s="33" customFormat="1" ht="15.75" x14ac:dyDescent="0.25">
      <c r="A2" s="32"/>
      <c r="C2" s="34" t="s">
        <v>108</v>
      </c>
      <c r="D2" s="35"/>
      <c r="E2" s="35"/>
      <c r="F2" s="35"/>
      <c r="G2" s="35"/>
      <c r="H2" s="35"/>
      <c r="I2" s="35"/>
      <c r="J2" s="35"/>
      <c r="L2" s="35"/>
      <c r="M2" s="35"/>
      <c r="N2" s="35"/>
      <c r="P2" s="32"/>
      <c r="X2" s="36" t="s">
        <v>290</v>
      </c>
    </row>
    <row r="3" spans="1:29" s="33" customFormat="1" x14ac:dyDescent="0.2">
      <c r="A3" s="32"/>
      <c r="C3" s="37" t="s">
        <v>301</v>
      </c>
      <c r="D3" s="35"/>
      <c r="E3" s="35"/>
      <c r="F3" s="35"/>
      <c r="G3" s="35"/>
      <c r="H3" s="35"/>
      <c r="I3" s="35"/>
      <c r="J3" s="35"/>
      <c r="L3" s="35"/>
      <c r="M3" s="35"/>
      <c r="N3" s="35"/>
      <c r="P3" s="32"/>
      <c r="X3" s="38" t="s">
        <v>302</v>
      </c>
    </row>
    <row r="4" spans="1:29" s="33" customFormat="1" x14ac:dyDescent="0.2">
      <c r="A4" s="32"/>
      <c r="B4" s="35"/>
      <c r="C4" s="35"/>
      <c r="D4" s="35"/>
      <c r="E4" s="39"/>
      <c r="F4" s="39"/>
      <c r="G4" s="35"/>
      <c r="H4" s="35"/>
      <c r="I4" s="35"/>
      <c r="J4" s="35"/>
      <c r="K4" s="35"/>
      <c r="L4" s="35"/>
      <c r="M4" s="35"/>
      <c r="N4" s="35"/>
      <c r="O4" s="35"/>
      <c r="P4" s="35"/>
    </row>
    <row r="5" spans="1:29" s="41" customFormat="1" ht="15.75" customHeight="1" x14ac:dyDescent="0.25">
      <c r="A5" s="40"/>
      <c r="C5" s="42"/>
      <c r="D5" s="42"/>
      <c r="E5" s="513" t="s">
        <v>112</v>
      </c>
      <c r="F5" s="513"/>
      <c r="G5" s="513"/>
      <c r="H5" s="513"/>
      <c r="I5" s="513"/>
      <c r="J5" s="513"/>
      <c r="K5" s="513"/>
      <c r="L5" s="513"/>
      <c r="M5" s="513"/>
      <c r="N5" s="513"/>
      <c r="O5" s="513"/>
      <c r="P5" s="513"/>
      <c r="Q5" s="513"/>
      <c r="R5" s="513"/>
      <c r="S5" s="513"/>
      <c r="T5" s="513"/>
      <c r="U5" s="513"/>
      <c r="V5" s="42"/>
      <c r="W5" s="42"/>
      <c r="X5" s="42"/>
      <c r="Y5" s="42"/>
      <c r="Z5" s="42"/>
      <c r="AA5" s="42"/>
      <c r="AB5" s="42"/>
      <c r="AC5" s="42"/>
    </row>
    <row r="6" spans="1:29" s="33" customFormat="1" x14ac:dyDescent="0.2">
      <c r="A6" s="32"/>
      <c r="C6" s="43"/>
      <c r="D6" s="43"/>
      <c r="E6" s="514" t="s">
        <v>303</v>
      </c>
      <c r="F6" s="514"/>
      <c r="G6" s="514"/>
      <c r="H6" s="514"/>
      <c r="I6" s="514"/>
      <c r="J6" s="514"/>
      <c r="K6" s="514"/>
      <c r="L6" s="514"/>
      <c r="M6" s="514"/>
      <c r="N6" s="514"/>
      <c r="O6" s="514"/>
      <c r="P6" s="514"/>
      <c r="Q6" s="514"/>
      <c r="R6" s="514"/>
      <c r="S6" s="514"/>
      <c r="T6" s="514"/>
      <c r="U6" s="514"/>
      <c r="V6" s="43"/>
      <c r="W6" s="43"/>
      <c r="X6" s="43"/>
      <c r="Y6" s="43"/>
      <c r="Z6" s="43"/>
      <c r="AA6" s="43"/>
      <c r="AB6" s="43"/>
      <c r="AC6" s="43"/>
    </row>
    <row r="7" spans="1:29" s="33" customFormat="1" x14ac:dyDescent="0.2">
      <c r="A7" s="32"/>
      <c r="B7" s="44"/>
      <c r="C7" s="45"/>
      <c r="D7" s="44"/>
      <c r="E7" s="44"/>
      <c r="F7" s="44"/>
      <c r="G7" s="35"/>
      <c r="H7" s="35"/>
      <c r="I7" s="35"/>
      <c r="J7" s="35"/>
      <c r="K7" s="35"/>
      <c r="L7" s="35"/>
      <c r="M7" s="35"/>
      <c r="N7" s="35"/>
      <c r="O7" s="35"/>
      <c r="P7" s="35"/>
    </row>
    <row r="8" spans="1:29" ht="15.75" thickBot="1" x14ac:dyDescent="0.3">
      <c r="C8" s="47"/>
      <c r="D8" s="48"/>
      <c r="E8" s="47"/>
      <c r="F8" s="47"/>
      <c r="G8" s="47"/>
      <c r="H8" s="47"/>
      <c r="I8" s="47"/>
      <c r="J8" s="49"/>
      <c r="K8" s="47"/>
      <c r="L8" s="47"/>
      <c r="M8" s="49"/>
      <c r="W8" s="512" t="s">
        <v>110</v>
      </c>
      <c r="X8" s="512"/>
    </row>
    <row r="9" spans="1:29" s="50" customFormat="1" ht="25.5" customHeight="1" x14ac:dyDescent="0.25">
      <c r="C9" s="51"/>
      <c r="D9" s="52"/>
      <c r="E9" s="517" t="s">
        <v>29</v>
      </c>
      <c r="F9" s="517"/>
      <c r="G9" s="517"/>
      <c r="H9" s="517"/>
      <c r="I9" s="517"/>
      <c r="J9" s="517"/>
      <c r="K9" s="517"/>
      <c r="L9" s="517"/>
      <c r="M9" s="517"/>
      <c r="N9" s="518"/>
      <c r="O9" s="517" t="s">
        <v>111</v>
      </c>
      <c r="P9" s="517"/>
      <c r="Q9" s="517"/>
      <c r="R9" s="517"/>
      <c r="S9" s="517"/>
      <c r="T9" s="517"/>
      <c r="U9" s="517"/>
      <c r="V9" s="517"/>
      <c r="W9" s="517"/>
      <c r="X9" s="518"/>
    </row>
    <row r="10" spans="1:29" s="50" customFormat="1" ht="71.25" customHeight="1" x14ac:dyDescent="0.25">
      <c r="C10" s="53"/>
      <c r="D10" s="54"/>
      <c r="E10" s="515" t="s">
        <v>4</v>
      </c>
      <c r="F10" s="515"/>
      <c r="G10" s="516"/>
      <c r="H10" s="519" t="s">
        <v>137</v>
      </c>
      <c r="I10" s="515"/>
      <c r="J10" s="516"/>
      <c r="K10" s="519" t="s">
        <v>115</v>
      </c>
      <c r="L10" s="515"/>
      <c r="M10" s="516"/>
      <c r="N10" s="520" t="s">
        <v>36</v>
      </c>
      <c r="O10" s="515" t="s">
        <v>4</v>
      </c>
      <c r="P10" s="515"/>
      <c r="Q10" s="516"/>
      <c r="R10" s="519" t="s">
        <v>137</v>
      </c>
      <c r="S10" s="515"/>
      <c r="T10" s="516"/>
      <c r="U10" s="519" t="s">
        <v>115</v>
      </c>
      <c r="V10" s="515"/>
      <c r="W10" s="516"/>
      <c r="X10" s="520" t="s">
        <v>36</v>
      </c>
    </row>
    <row r="11" spans="1:29" s="50" customFormat="1" ht="71.25" customHeight="1" x14ac:dyDescent="0.25">
      <c r="C11" s="53"/>
      <c r="D11" s="54"/>
      <c r="E11" s="55" t="s">
        <v>836</v>
      </c>
      <c r="F11" s="56" t="s">
        <v>837</v>
      </c>
      <c r="G11" s="56" t="s">
        <v>838</v>
      </c>
      <c r="H11" s="55" t="s">
        <v>836</v>
      </c>
      <c r="I11" s="56" t="s">
        <v>837</v>
      </c>
      <c r="J11" s="56" t="s">
        <v>838</v>
      </c>
      <c r="K11" s="55" t="s">
        <v>836</v>
      </c>
      <c r="L11" s="56" t="s">
        <v>837</v>
      </c>
      <c r="M11" s="56" t="s">
        <v>838</v>
      </c>
      <c r="N11" s="521"/>
      <c r="O11" s="55" t="s">
        <v>836</v>
      </c>
      <c r="P11" s="56" t="s">
        <v>837</v>
      </c>
      <c r="Q11" s="56" t="s">
        <v>838</v>
      </c>
      <c r="R11" s="55" t="s">
        <v>836</v>
      </c>
      <c r="S11" s="56" t="s">
        <v>837</v>
      </c>
      <c r="T11" s="56" t="s">
        <v>838</v>
      </c>
      <c r="U11" s="55" t="s">
        <v>836</v>
      </c>
      <c r="V11" s="56" t="s">
        <v>837</v>
      </c>
      <c r="W11" s="56" t="s">
        <v>838</v>
      </c>
      <c r="X11" s="521"/>
    </row>
    <row r="12" spans="1:29" ht="33.75" customHeight="1" thickBot="1" x14ac:dyDescent="0.3">
      <c r="C12" s="322" t="s">
        <v>610</v>
      </c>
      <c r="D12" s="191" t="s">
        <v>136</v>
      </c>
      <c r="E12" s="57">
        <v>1</v>
      </c>
      <c r="F12" s="58">
        <v>2</v>
      </c>
      <c r="G12" s="58">
        <v>3</v>
      </c>
      <c r="H12" s="58">
        <v>4</v>
      </c>
      <c r="I12" s="58">
        <v>5</v>
      </c>
      <c r="J12" s="58">
        <v>6</v>
      </c>
      <c r="K12" s="58">
        <v>7</v>
      </c>
      <c r="L12" s="58">
        <v>8</v>
      </c>
      <c r="M12" s="58">
        <v>9</v>
      </c>
      <c r="N12" s="59">
        <v>10</v>
      </c>
      <c r="O12" s="57">
        <v>11</v>
      </c>
      <c r="P12" s="58">
        <v>12</v>
      </c>
      <c r="Q12" s="58">
        <v>13</v>
      </c>
      <c r="R12" s="58">
        <v>14</v>
      </c>
      <c r="S12" s="58">
        <v>15</v>
      </c>
      <c r="T12" s="58">
        <v>16</v>
      </c>
      <c r="U12" s="58">
        <v>17</v>
      </c>
      <c r="V12" s="58">
        <v>18</v>
      </c>
      <c r="W12" s="58">
        <v>19</v>
      </c>
      <c r="X12" s="59">
        <v>20</v>
      </c>
    </row>
    <row r="13" spans="1:29" ht="28.5" customHeight="1" thickBot="1" x14ac:dyDescent="0.3">
      <c r="C13" s="323" t="s">
        <v>37</v>
      </c>
      <c r="D13" s="60" t="s">
        <v>38</v>
      </c>
      <c r="E13" s="363">
        <f>E14+E19+E25+E34+E35+E41+E42+E43+E49</f>
        <v>0</v>
      </c>
      <c r="F13" s="364">
        <f>F14+F19+F25+F34+F35+F41+F42+F43+F49</f>
        <v>0</v>
      </c>
      <c r="G13" s="364">
        <f>G14+G19+G25+G34+G35+G41+G42+G43+G49</f>
        <v>0</v>
      </c>
      <c r="H13" s="559"/>
      <c r="I13" s="559"/>
      <c r="J13" s="559"/>
      <c r="K13" s="559"/>
      <c r="L13" s="559"/>
      <c r="M13" s="559"/>
      <c r="N13" s="365">
        <f>N14+N19+N25+N34+N35+N41+N42+N43+N49</f>
        <v>0</v>
      </c>
      <c r="O13" s="363">
        <f>O14+O19+O25+O34+O35+O41+O42+O43+O49</f>
        <v>0</v>
      </c>
      <c r="P13" s="364">
        <f>P14+P19+P25+P34+P35+P41+P42+P43+P49</f>
        <v>0</v>
      </c>
      <c r="Q13" s="364">
        <f>Q14+Q19+Q25+Q34+Q35+Q41+Q42+Q43+Q49</f>
        <v>0</v>
      </c>
      <c r="R13" s="559"/>
      <c r="S13" s="559"/>
      <c r="T13" s="559"/>
      <c r="U13" s="559"/>
      <c r="V13" s="559"/>
      <c r="W13" s="559"/>
      <c r="X13" s="365">
        <f>X14+X19+X25+X34+X35+X41+X42+X43+X49</f>
        <v>0</v>
      </c>
    </row>
    <row r="14" spans="1:29" ht="22.5" customHeight="1" x14ac:dyDescent="0.25">
      <c r="C14" s="324" t="s">
        <v>39</v>
      </c>
      <c r="D14" s="61" t="s">
        <v>80</v>
      </c>
      <c r="E14" s="366">
        <f>E16+E17+E18</f>
        <v>0</v>
      </c>
      <c r="F14" s="367">
        <f>F16+F17+F18</f>
        <v>0</v>
      </c>
      <c r="G14" s="367">
        <f>+G15+G16+G17+G18</f>
        <v>0</v>
      </c>
      <c r="H14" s="62"/>
      <c r="I14" s="62"/>
      <c r="J14" s="62"/>
      <c r="K14" s="62"/>
      <c r="L14" s="62"/>
      <c r="M14" s="62"/>
      <c r="N14" s="367">
        <f>+N15+N16+N17+N18</f>
        <v>0</v>
      </c>
      <c r="O14" s="366">
        <f>O16+O17+O18</f>
        <v>0</v>
      </c>
      <c r="P14" s="367">
        <f>P16+P17+P18</f>
        <v>0</v>
      </c>
      <c r="Q14" s="367">
        <f>+Q15+Q16+Q17+Q18</f>
        <v>0</v>
      </c>
      <c r="R14" s="62"/>
      <c r="S14" s="62"/>
      <c r="T14" s="62"/>
      <c r="U14" s="62"/>
      <c r="V14" s="62"/>
      <c r="W14" s="62"/>
      <c r="X14" s="367">
        <f>+X15+X16+X17+X18</f>
        <v>0</v>
      </c>
    </row>
    <row r="15" spans="1:29" ht="21" customHeight="1" x14ac:dyDescent="0.25">
      <c r="C15" s="325" t="s">
        <v>40</v>
      </c>
      <c r="D15" s="63" t="s">
        <v>41</v>
      </c>
      <c r="E15" s="64"/>
      <c r="F15" s="65"/>
      <c r="G15" s="66"/>
      <c r="H15" s="67"/>
      <c r="I15" s="67"/>
      <c r="J15" s="68">
        <v>1</v>
      </c>
      <c r="K15" s="67"/>
      <c r="L15" s="67"/>
      <c r="M15" s="69"/>
      <c r="N15" s="368">
        <f>G15*M15</f>
        <v>0</v>
      </c>
      <c r="O15" s="64"/>
      <c r="P15" s="65"/>
      <c r="Q15" s="66"/>
      <c r="R15" s="67"/>
      <c r="S15" s="67"/>
      <c r="T15" s="68">
        <v>1</v>
      </c>
      <c r="U15" s="67"/>
      <c r="V15" s="67"/>
      <c r="W15" s="69"/>
      <c r="X15" s="368">
        <f>Q15*W15</f>
        <v>0</v>
      </c>
    </row>
    <row r="16" spans="1:29" ht="21.75" customHeight="1" x14ac:dyDescent="0.25">
      <c r="C16" s="325" t="s">
        <v>42</v>
      </c>
      <c r="D16" s="63" t="s">
        <v>43</v>
      </c>
      <c r="E16" s="70"/>
      <c r="F16" s="66"/>
      <c r="G16" s="66"/>
      <c r="H16" s="68">
        <v>0</v>
      </c>
      <c r="I16" s="68">
        <v>0.5</v>
      </c>
      <c r="J16" s="68">
        <v>1</v>
      </c>
      <c r="K16" s="69"/>
      <c r="L16" s="69"/>
      <c r="M16" s="69"/>
      <c r="N16" s="368">
        <f>SUMPRODUCT(E16:G16,K16:M16)</f>
        <v>0</v>
      </c>
      <c r="O16" s="70"/>
      <c r="P16" s="66"/>
      <c r="Q16" s="66"/>
      <c r="R16" s="68">
        <v>0</v>
      </c>
      <c r="S16" s="68">
        <v>0.5</v>
      </c>
      <c r="T16" s="68">
        <v>1</v>
      </c>
      <c r="U16" s="69"/>
      <c r="V16" s="69"/>
      <c r="W16" s="69"/>
      <c r="X16" s="368">
        <f>SUMPRODUCT(O16:Q16,U16:W16)</f>
        <v>0</v>
      </c>
    </row>
    <row r="17" spans="3:24" ht="21" customHeight="1" x14ac:dyDescent="0.25">
      <c r="C17" s="325" t="s">
        <v>44</v>
      </c>
      <c r="D17" s="63" t="s">
        <v>45</v>
      </c>
      <c r="E17" s="70"/>
      <c r="F17" s="66"/>
      <c r="G17" s="66"/>
      <c r="H17" s="68">
        <v>0</v>
      </c>
      <c r="I17" s="68">
        <v>0.5</v>
      </c>
      <c r="J17" s="68">
        <v>1</v>
      </c>
      <c r="K17" s="69"/>
      <c r="L17" s="69"/>
      <c r="M17" s="69"/>
      <c r="N17" s="368">
        <f>SUMPRODUCT(E17:G17,K17:M17)</f>
        <v>0</v>
      </c>
      <c r="O17" s="70"/>
      <c r="P17" s="66"/>
      <c r="Q17" s="66"/>
      <c r="R17" s="68">
        <v>0</v>
      </c>
      <c r="S17" s="68">
        <v>0.5</v>
      </c>
      <c r="T17" s="68">
        <v>1</v>
      </c>
      <c r="U17" s="69"/>
      <c r="V17" s="69"/>
      <c r="W17" s="69"/>
      <c r="X17" s="368">
        <f>SUMPRODUCT(O17:Q17,U17:W17)</f>
        <v>0</v>
      </c>
    </row>
    <row r="18" spans="3:24" ht="21" customHeight="1" x14ac:dyDescent="0.25">
      <c r="C18" s="325" t="s">
        <v>46</v>
      </c>
      <c r="D18" s="63" t="s">
        <v>143</v>
      </c>
      <c r="E18" s="70"/>
      <c r="F18" s="66"/>
      <c r="G18" s="66"/>
      <c r="H18" s="68">
        <v>0</v>
      </c>
      <c r="I18" s="68">
        <v>0.5</v>
      </c>
      <c r="J18" s="68">
        <v>1</v>
      </c>
      <c r="K18" s="69"/>
      <c r="L18" s="69"/>
      <c r="M18" s="69"/>
      <c r="N18" s="368">
        <f>SUMPRODUCT(E18:G18,K18:M18)</f>
        <v>0</v>
      </c>
      <c r="O18" s="70"/>
      <c r="P18" s="66"/>
      <c r="Q18" s="66"/>
      <c r="R18" s="68">
        <v>0</v>
      </c>
      <c r="S18" s="68">
        <v>0.5</v>
      </c>
      <c r="T18" s="68">
        <v>1</v>
      </c>
      <c r="U18" s="69"/>
      <c r="V18" s="69"/>
      <c r="W18" s="69"/>
      <c r="X18" s="368">
        <f>SUMPRODUCT(O18:Q18,U18:W18)</f>
        <v>0</v>
      </c>
    </row>
    <row r="19" spans="3:24" ht="29.25" customHeight="1" x14ac:dyDescent="0.25">
      <c r="C19" s="326" t="s">
        <v>47</v>
      </c>
      <c r="D19" s="71" t="s">
        <v>94</v>
      </c>
      <c r="E19" s="369">
        <f>E21+E23</f>
        <v>0</v>
      </c>
      <c r="F19" s="370">
        <f>F21+F23</f>
        <v>0</v>
      </c>
      <c r="G19" s="370">
        <f>G21+G23</f>
        <v>0</v>
      </c>
      <c r="H19" s="560"/>
      <c r="I19" s="560"/>
      <c r="J19" s="560"/>
      <c r="K19" s="560"/>
      <c r="L19" s="560"/>
      <c r="M19" s="560"/>
      <c r="N19" s="371">
        <f>N21+N23</f>
        <v>0</v>
      </c>
      <c r="O19" s="369">
        <f>O21+O23</f>
        <v>0</v>
      </c>
      <c r="P19" s="370">
        <f>P21+P23</f>
        <v>0</v>
      </c>
      <c r="Q19" s="370">
        <f>Q21+Q23</f>
        <v>0</v>
      </c>
      <c r="R19" s="560"/>
      <c r="S19" s="560"/>
      <c r="T19" s="560"/>
      <c r="U19" s="560"/>
      <c r="V19" s="560"/>
      <c r="W19" s="560"/>
      <c r="X19" s="371">
        <f>X21+X23</f>
        <v>0</v>
      </c>
    </row>
    <row r="20" spans="3:24" ht="20.25" customHeight="1" x14ac:dyDescent="0.25">
      <c r="C20" s="327" t="s">
        <v>48</v>
      </c>
      <c r="D20" s="72" t="s">
        <v>839</v>
      </c>
      <c r="E20" s="70"/>
      <c r="F20" s="66"/>
      <c r="G20" s="66"/>
      <c r="H20" s="67"/>
      <c r="I20" s="67"/>
      <c r="J20" s="73"/>
      <c r="K20" s="67"/>
      <c r="L20" s="67"/>
      <c r="M20" s="73"/>
      <c r="N20" s="74"/>
      <c r="O20" s="70"/>
      <c r="P20" s="66"/>
      <c r="Q20" s="66"/>
      <c r="R20" s="67"/>
      <c r="S20" s="67"/>
      <c r="T20" s="73"/>
      <c r="U20" s="67"/>
      <c r="V20" s="67"/>
      <c r="W20" s="73"/>
      <c r="X20" s="74"/>
    </row>
    <row r="21" spans="3:24" ht="21.75" customHeight="1" x14ac:dyDescent="0.25">
      <c r="C21" s="325" t="s">
        <v>49</v>
      </c>
      <c r="D21" s="63" t="s">
        <v>50</v>
      </c>
      <c r="E21" s="70"/>
      <c r="F21" s="66"/>
      <c r="G21" s="66"/>
      <c r="H21" s="68">
        <v>0.95</v>
      </c>
      <c r="I21" s="68">
        <v>0.95</v>
      </c>
      <c r="J21" s="68">
        <v>1</v>
      </c>
      <c r="K21" s="69"/>
      <c r="L21" s="69"/>
      <c r="M21" s="69"/>
      <c r="N21" s="368">
        <f>SUMPRODUCT(E21:G21,K21:M21)</f>
        <v>0</v>
      </c>
      <c r="O21" s="70"/>
      <c r="P21" s="66"/>
      <c r="Q21" s="66"/>
      <c r="R21" s="68">
        <v>0.95</v>
      </c>
      <c r="S21" s="68">
        <v>0.95</v>
      </c>
      <c r="T21" s="68">
        <v>1</v>
      </c>
      <c r="U21" s="69"/>
      <c r="V21" s="69"/>
      <c r="W21" s="69"/>
      <c r="X21" s="368">
        <f>SUMPRODUCT(O21:Q21,U21:W21)</f>
        <v>0</v>
      </c>
    </row>
    <row r="22" spans="3:24" ht="18.75" customHeight="1" x14ac:dyDescent="0.25">
      <c r="C22" s="327" t="s">
        <v>51</v>
      </c>
      <c r="D22" s="75" t="s">
        <v>840</v>
      </c>
      <c r="E22" s="76"/>
      <c r="F22" s="77"/>
      <c r="G22" s="66"/>
      <c r="H22" s="67"/>
      <c r="I22" s="67"/>
      <c r="J22" s="67"/>
      <c r="K22" s="67"/>
      <c r="L22" s="67"/>
      <c r="M22" s="67"/>
      <c r="N22" s="74"/>
      <c r="O22" s="76"/>
      <c r="P22" s="77"/>
      <c r="Q22" s="66"/>
      <c r="R22" s="67"/>
      <c r="S22" s="67"/>
      <c r="T22" s="67"/>
      <c r="U22" s="67"/>
      <c r="V22" s="67"/>
      <c r="W22" s="67"/>
      <c r="X22" s="74"/>
    </row>
    <row r="23" spans="3:24" ht="21.75" customHeight="1" x14ac:dyDescent="0.25">
      <c r="C23" s="325" t="s">
        <v>52</v>
      </c>
      <c r="D23" s="63" t="s">
        <v>53</v>
      </c>
      <c r="E23" s="70"/>
      <c r="F23" s="66"/>
      <c r="G23" s="66"/>
      <c r="H23" s="68">
        <v>0.9</v>
      </c>
      <c r="I23" s="68">
        <v>0.9</v>
      </c>
      <c r="J23" s="68">
        <v>1</v>
      </c>
      <c r="K23" s="69"/>
      <c r="L23" s="69"/>
      <c r="M23" s="69"/>
      <c r="N23" s="368">
        <f>SUMPRODUCT(E23:G23,K23:M23)</f>
        <v>0</v>
      </c>
      <c r="O23" s="70"/>
      <c r="P23" s="66"/>
      <c r="Q23" s="66"/>
      <c r="R23" s="68">
        <v>0.9</v>
      </c>
      <c r="S23" s="68">
        <v>0.9</v>
      </c>
      <c r="T23" s="68">
        <v>1</v>
      </c>
      <c r="U23" s="69"/>
      <c r="V23" s="69"/>
      <c r="W23" s="69"/>
      <c r="X23" s="368">
        <f>SUMPRODUCT(O23:Q23,U23:W23)</f>
        <v>0</v>
      </c>
    </row>
    <row r="24" spans="3:24" ht="25.5" customHeight="1" x14ac:dyDescent="0.25">
      <c r="C24" s="327" t="s">
        <v>54</v>
      </c>
      <c r="D24" s="75" t="s">
        <v>840</v>
      </c>
      <c r="E24" s="76"/>
      <c r="F24" s="77"/>
      <c r="G24" s="66"/>
      <c r="H24" s="67"/>
      <c r="I24" s="67"/>
      <c r="J24" s="67"/>
      <c r="K24" s="67"/>
      <c r="L24" s="67"/>
      <c r="M24" s="67"/>
      <c r="N24" s="74"/>
      <c r="O24" s="76"/>
      <c r="P24" s="77"/>
      <c r="Q24" s="66"/>
      <c r="R24" s="67"/>
      <c r="S24" s="67"/>
      <c r="T24" s="67"/>
      <c r="U24" s="67"/>
      <c r="V24" s="67"/>
      <c r="W24" s="67"/>
      <c r="X24" s="74"/>
    </row>
    <row r="25" spans="3:24" ht="39.75" customHeight="1" x14ac:dyDescent="0.25">
      <c r="C25" s="326" t="s">
        <v>55</v>
      </c>
      <c r="D25" s="71" t="s">
        <v>147</v>
      </c>
      <c r="E25" s="372">
        <f>SUM(E28:E33)</f>
        <v>0</v>
      </c>
      <c r="F25" s="373">
        <f>SUM(F28:F33)</f>
        <v>0</v>
      </c>
      <c r="G25" s="373">
        <f>SUM(G28:G33)</f>
        <v>0</v>
      </c>
      <c r="H25" s="561"/>
      <c r="I25" s="561"/>
      <c r="J25" s="561"/>
      <c r="K25" s="561"/>
      <c r="L25" s="561"/>
      <c r="M25" s="561"/>
      <c r="N25" s="371">
        <f>SUM(N28:N33)</f>
        <v>0</v>
      </c>
      <c r="O25" s="372">
        <f>SUM(O28:O33)</f>
        <v>0</v>
      </c>
      <c r="P25" s="373">
        <f>SUM(P28:P33)</f>
        <v>0</v>
      </c>
      <c r="Q25" s="373">
        <f>SUM(Q28:Q33)</f>
        <v>0</v>
      </c>
      <c r="R25" s="561"/>
      <c r="S25" s="561"/>
      <c r="T25" s="561"/>
      <c r="U25" s="561"/>
      <c r="V25" s="561"/>
      <c r="W25" s="561"/>
      <c r="X25" s="371">
        <f>SUM(X28:X33)</f>
        <v>0</v>
      </c>
    </row>
    <row r="26" spans="3:24" ht="24.75" customHeight="1" x14ac:dyDescent="0.25">
      <c r="C26" s="327" t="s">
        <v>56</v>
      </c>
      <c r="D26" s="75" t="s">
        <v>295</v>
      </c>
      <c r="E26" s="78"/>
      <c r="F26" s="79"/>
      <c r="G26" s="79"/>
      <c r="H26" s="67"/>
      <c r="I26" s="67"/>
      <c r="J26" s="67"/>
      <c r="K26" s="67"/>
      <c r="L26" s="67"/>
      <c r="M26" s="67"/>
      <c r="N26" s="74"/>
      <c r="O26" s="78"/>
      <c r="P26" s="79"/>
      <c r="Q26" s="79"/>
      <c r="R26" s="67"/>
      <c r="S26" s="67"/>
      <c r="T26" s="67"/>
      <c r="U26" s="67"/>
      <c r="V26" s="67"/>
      <c r="W26" s="67"/>
      <c r="X26" s="74"/>
    </row>
    <row r="27" spans="3:24" ht="24" customHeight="1" x14ac:dyDescent="0.25">
      <c r="C27" s="327" t="s">
        <v>57</v>
      </c>
      <c r="D27" s="75" t="s">
        <v>81</v>
      </c>
      <c r="E27" s="78"/>
      <c r="F27" s="79"/>
      <c r="G27" s="79"/>
      <c r="H27" s="68">
        <v>0.5</v>
      </c>
      <c r="I27" s="68">
        <v>0.5</v>
      </c>
      <c r="J27" s="68">
        <v>1</v>
      </c>
      <c r="K27" s="69"/>
      <c r="L27" s="69"/>
      <c r="M27" s="69"/>
      <c r="N27" s="368">
        <f t="shared" ref="N27:N34" si="0">SUMPRODUCT(E27:G27,K27:M27)</f>
        <v>0</v>
      </c>
      <c r="O27" s="78"/>
      <c r="P27" s="79"/>
      <c r="Q27" s="79"/>
      <c r="R27" s="68">
        <v>0.5</v>
      </c>
      <c r="S27" s="68">
        <v>0.5</v>
      </c>
      <c r="T27" s="68">
        <v>1</v>
      </c>
      <c r="U27" s="69"/>
      <c r="V27" s="69"/>
      <c r="W27" s="69"/>
      <c r="X27" s="368">
        <f t="shared" ref="X27:X34" si="1">SUMPRODUCT(O27:Q27,U27:W27)</f>
        <v>0</v>
      </c>
    </row>
    <row r="28" spans="3:24" ht="31.5" customHeight="1" x14ac:dyDescent="0.25">
      <c r="C28" s="325" t="s">
        <v>58</v>
      </c>
      <c r="D28" s="63" t="s">
        <v>82</v>
      </c>
      <c r="E28" s="78"/>
      <c r="F28" s="79"/>
      <c r="G28" s="79"/>
      <c r="H28" s="68">
        <v>0.5</v>
      </c>
      <c r="I28" s="68">
        <v>0.5</v>
      </c>
      <c r="J28" s="68">
        <v>1</v>
      </c>
      <c r="K28" s="69"/>
      <c r="L28" s="69"/>
      <c r="M28" s="69"/>
      <c r="N28" s="368">
        <f t="shared" si="0"/>
        <v>0</v>
      </c>
      <c r="O28" s="78"/>
      <c r="P28" s="79"/>
      <c r="Q28" s="79"/>
      <c r="R28" s="68">
        <v>0.5</v>
      </c>
      <c r="S28" s="68">
        <v>0.5</v>
      </c>
      <c r="T28" s="68">
        <v>1</v>
      </c>
      <c r="U28" s="69"/>
      <c r="V28" s="69"/>
      <c r="W28" s="69"/>
      <c r="X28" s="368">
        <f t="shared" si="1"/>
        <v>0</v>
      </c>
    </row>
    <row r="29" spans="3:24" ht="33" customHeight="1" x14ac:dyDescent="0.25">
      <c r="C29" s="325" t="s">
        <v>59</v>
      </c>
      <c r="D29" s="63" t="s">
        <v>83</v>
      </c>
      <c r="E29" s="78"/>
      <c r="F29" s="79"/>
      <c r="G29" s="79"/>
      <c r="H29" s="68">
        <v>0.5</v>
      </c>
      <c r="I29" s="68">
        <v>0.5</v>
      </c>
      <c r="J29" s="68">
        <v>1</v>
      </c>
      <c r="K29" s="69"/>
      <c r="L29" s="69"/>
      <c r="M29" s="69"/>
      <c r="N29" s="368">
        <f t="shared" si="0"/>
        <v>0</v>
      </c>
      <c r="O29" s="78"/>
      <c r="P29" s="79"/>
      <c r="Q29" s="79"/>
      <c r="R29" s="68">
        <v>0.5</v>
      </c>
      <c r="S29" s="68">
        <v>0.5</v>
      </c>
      <c r="T29" s="68">
        <v>1</v>
      </c>
      <c r="U29" s="69"/>
      <c r="V29" s="69"/>
      <c r="W29" s="69"/>
      <c r="X29" s="368">
        <f t="shared" si="1"/>
        <v>0</v>
      </c>
    </row>
    <row r="30" spans="3:24" ht="40.5" customHeight="1" x14ac:dyDescent="0.25">
      <c r="C30" s="325" t="s">
        <v>60</v>
      </c>
      <c r="D30" s="63" t="s">
        <v>84</v>
      </c>
      <c r="E30" s="78"/>
      <c r="F30" s="79"/>
      <c r="G30" s="79"/>
      <c r="H30" s="68">
        <v>0.5</v>
      </c>
      <c r="I30" s="68">
        <v>0.5</v>
      </c>
      <c r="J30" s="68">
        <v>1</v>
      </c>
      <c r="K30" s="69"/>
      <c r="L30" s="69"/>
      <c r="M30" s="69"/>
      <c r="N30" s="368">
        <f t="shared" si="0"/>
        <v>0</v>
      </c>
      <c r="O30" s="78"/>
      <c r="P30" s="79"/>
      <c r="Q30" s="79"/>
      <c r="R30" s="68">
        <v>0.5</v>
      </c>
      <c r="S30" s="68">
        <v>0.5</v>
      </c>
      <c r="T30" s="68">
        <v>1</v>
      </c>
      <c r="U30" s="69"/>
      <c r="V30" s="69"/>
      <c r="W30" s="69"/>
      <c r="X30" s="368">
        <f t="shared" si="1"/>
        <v>0</v>
      </c>
    </row>
    <row r="31" spans="3:24" ht="30.75" customHeight="1" x14ac:dyDescent="0.25">
      <c r="C31" s="325" t="s">
        <v>61</v>
      </c>
      <c r="D31" s="63" t="s">
        <v>88</v>
      </c>
      <c r="E31" s="78"/>
      <c r="F31" s="79"/>
      <c r="G31" s="79"/>
      <c r="H31" s="68">
        <v>0.5</v>
      </c>
      <c r="I31" s="68">
        <v>0.5</v>
      </c>
      <c r="J31" s="68">
        <v>1</v>
      </c>
      <c r="K31" s="69"/>
      <c r="L31" s="69"/>
      <c r="M31" s="69"/>
      <c r="N31" s="368">
        <f t="shared" si="0"/>
        <v>0</v>
      </c>
      <c r="O31" s="78"/>
      <c r="P31" s="79"/>
      <c r="Q31" s="79"/>
      <c r="R31" s="68">
        <v>0.5</v>
      </c>
      <c r="S31" s="68">
        <v>0.5</v>
      </c>
      <c r="T31" s="68">
        <v>1</v>
      </c>
      <c r="U31" s="69"/>
      <c r="V31" s="69"/>
      <c r="W31" s="69"/>
      <c r="X31" s="368">
        <f t="shared" si="1"/>
        <v>0</v>
      </c>
    </row>
    <row r="32" spans="3:24" ht="20.25" customHeight="1" x14ac:dyDescent="0.25">
      <c r="C32" s="325" t="s">
        <v>62</v>
      </c>
      <c r="D32" s="63" t="s">
        <v>89</v>
      </c>
      <c r="E32" s="78"/>
      <c r="F32" s="79"/>
      <c r="G32" s="79"/>
      <c r="H32" s="68">
        <v>0.5</v>
      </c>
      <c r="I32" s="68">
        <v>0.5</v>
      </c>
      <c r="J32" s="68">
        <v>1</v>
      </c>
      <c r="K32" s="69"/>
      <c r="L32" s="69"/>
      <c r="M32" s="69"/>
      <c r="N32" s="368">
        <f t="shared" si="0"/>
        <v>0</v>
      </c>
      <c r="O32" s="78"/>
      <c r="P32" s="79"/>
      <c r="Q32" s="79"/>
      <c r="R32" s="68">
        <v>0.5</v>
      </c>
      <c r="S32" s="68">
        <v>0.5</v>
      </c>
      <c r="T32" s="68">
        <v>1</v>
      </c>
      <c r="U32" s="69"/>
      <c r="V32" s="69"/>
      <c r="W32" s="69"/>
      <c r="X32" s="368">
        <f t="shared" si="1"/>
        <v>0</v>
      </c>
    </row>
    <row r="33" spans="3:24" ht="25.5" customHeight="1" x14ac:dyDescent="0.25">
      <c r="C33" s="325" t="s">
        <v>234</v>
      </c>
      <c r="D33" s="80" t="s">
        <v>148</v>
      </c>
      <c r="E33" s="78"/>
      <c r="F33" s="79"/>
      <c r="G33" s="79"/>
      <c r="H33" s="68">
        <v>0.5</v>
      </c>
      <c r="I33" s="68">
        <v>0.5</v>
      </c>
      <c r="J33" s="68">
        <v>1</v>
      </c>
      <c r="K33" s="69"/>
      <c r="L33" s="69"/>
      <c r="M33" s="69"/>
      <c r="N33" s="368">
        <f t="shared" si="0"/>
        <v>0</v>
      </c>
      <c r="O33" s="78"/>
      <c r="P33" s="79"/>
      <c r="Q33" s="79"/>
      <c r="R33" s="68">
        <v>0.5</v>
      </c>
      <c r="S33" s="68">
        <v>0.5</v>
      </c>
      <c r="T33" s="68">
        <v>1</v>
      </c>
      <c r="U33" s="69"/>
      <c r="V33" s="69"/>
      <c r="W33" s="69"/>
      <c r="X33" s="368">
        <f t="shared" si="1"/>
        <v>0</v>
      </c>
    </row>
    <row r="34" spans="3:24" ht="37.5" customHeight="1" x14ac:dyDescent="0.25">
      <c r="C34" s="326" t="s">
        <v>63</v>
      </c>
      <c r="D34" s="81" t="s">
        <v>294</v>
      </c>
      <c r="E34" s="78"/>
      <c r="F34" s="79"/>
      <c r="G34" s="79"/>
      <c r="H34" s="561"/>
      <c r="I34" s="561"/>
      <c r="J34" s="561"/>
      <c r="K34" s="69"/>
      <c r="L34" s="69"/>
      <c r="M34" s="69"/>
      <c r="N34" s="371">
        <f t="shared" si="0"/>
        <v>0</v>
      </c>
      <c r="O34" s="78"/>
      <c r="P34" s="79"/>
      <c r="Q34" s="79"/>
      <c r="R34" s="561"/>
      <c r="S34" s="561"/>
      <c r="T34" s="561"/>
      <c r="U34" s="69"/>
      <c r="V34" s="69"/>
      <c r="W34" s="69"/>
      <c r="X34" s="371">
        <f t="shared" si="1"/>
        <v>0</v>
      </c>
    </row>
    <row r="35" spans="3:24" ht="38.25" customHeight="1" x14ac:dyDescent="0.25">
      <c r="C35" s="326" t="s">
        <v>71</v>
      </c>
      <c r="D35" s="71" t="s">
        <v>85</v>
      </c>
      <c r="E35" s="372">
        <f>E36+E37</f>
        <v>0</v>
      </c>
      <c r="F35" s="373">
        <f>F36+F37</f>
        <v>0</v>
      </c>
      <c r="G35" s="373">
        <f>G36+G37</f>
        <v>0</v>
      </c>
      <c r="H35" s="561"/>
      <c r="I35" s="561"/>
      <c r="J35" s="561"/>
      <c r="K35" s="561"/>
      <c r="L35" s="561"/>
      <c r="M35" s="561"/>
      <c r="N35" s="371">
        <f>N36+N37</f>
        <v>0</v>
      </c>
      <c r="O35" s="372">
        <f>O36+O37</f>
        <v>0</v>
      </c>
      <c r="P35" s="373">
        <f>P36+P37</f>
        <v>0</v>
      </c>
      <c r="Q35" s="373">
        <f>Q36+Q37</f>
        <v>0</v>
      </c>
      <c r="R35" s="561"/>
      <c r="S35" s="561"/>
      <c r="T35" s="561"/>
      <c r="U35" s="561"/>
      <c r="V35" s="561"/>
      <c r="W35" s="561"/>
      <c r="X35" s="371">
        <f>X36+X37</f>
        <v>0</v>
      </c>
    </row>
    <row r="36" spans="3:24" x14ac:dyDescent="0.25">
      <c r="C36" s="325" t="s">
        <v>217</v>
      </c>
      <c r="D36" s="63" t="s">
        <v>86</v>
      </c>
      <c r="E36" s="78"/>
      <c r="F36" s="79"/>
      <c r="G36" s="79"/>
      <c r="H36" s="68">
        <v>0</v>
      </c>
      <c r="I36" s="68">
        <v>0.5</v>
      </c>
      <c r="J36" s="68">
        <v>1</v>
      </c>
      <c r="K36" s="69"/>
      <c r="L36" s="69"/>
      <c r="M36" s="69"/>
      <c r="N36" s="368">
        <f>SUMPRODUCT(E36:G36,K36:M36)</f>
        <v>0</v>
      </c>
      <c r="O36" s="78"/>
      <c r="P36" s="79"/>
      <c r="Q36" s="79"/>
      <c r="R36" s="68">
        <v>0</v>
      </c>
      <c r="S36" s="68">
        <v>0.5</v>
      </c>
      <c r="T36" s="68">
        <v>1</v>
      </c>
      <c r="U36" s="69"/>
      <c r="V36" s="69"/>
      <c r="W36" s="69"/>
      <c r="X36" s="368">
        <f>SUMPRODUCT(O36:Q36,U36:W36)</f>
        <v>0</v>
      </c>
    </row>
    <row r="37" spans="3:24" ht="17.25" customHeight="1" x14ac:dyDescent="0.25">
      <c r="C37" s="325" t="s">
        <v>218</v>
      </c>
      <c r="D37" s="63" t="s">
        <v>66</v>
      </c>
      <c r="E37" s="374">
        <f>SUM(E38:E40)</f>
        <v>0</v>
      </c>
      <c r="F37" s="375">
        <f>SUM(F38:F40)</f>
        <v>0</v>
      </c>
      <c r="G37" s="375">
        <f>SUM(G38:G40)</f>
        <v>0</v>
      </c>
      <c r="H37" s="67"/>
      <c r="I37" s="67"/>
      <c r="J37" s="67"/>
      <c r="K37" s="67"/>
      <c r="L37" s="67"/>
      <c r="M37" s="67"/>
      <c r="N37" s="376">
        <f>SUM(N38:N40)</f>
        <v>0</v>
      </c>
      <c r="O37" s="374">
        <f>SUM(O38:O40)</f>
        <v>0</v>
      </c>
      <c r="P37" s="375">
        <f>SUM(P38:P40)</f>
        <v>0</v>
      </c>
      <c r="Q37" s="375">
        <f>SUM(Q38:Q40)</f>
        <v>0</v>
      </c>
      <c r="R37" s="67"/>
      <c r="S37" s="67"/>
      <c r="T37" s="67"/>
      <c r="U37" s="67"/>
      <c r="V37" s="67"/>
      <c r="W37" s="67"/>
      <c r="X37" s="376">
        <f>SUM(X38:X40)</f>
        <v>0</v>
      </c>
    </row>
    <row r="38" spans="3:24" ht="18.75" customHeight="1" x14ac:dyDescent="0.25">
      <c r="C38" s="327" t="s">
        <v>235</v>
      </c>
      <c r="D38" s="75" t="s">
        <v>68</v>
      </c>
      <c r="E38" s="78"/>
      <c r="F38" s="79"/>
      <c r="G38" s="79"/>
      <c r="H38" s="68">
        <v>0.5</v>
      </c>
      <c r="I38" s="68">
        <v>0.5</v>
      </c>
      <c r="J38" s="68">
        <v>1</v>
      </c>
      <c r="K38" s="69"/>
      <c r="L38" s="69"/>
      <c r="M38" s="69"/>
      <c r="N38" s="368">
        <f>SUMPRODUCT(E38:G38,K38:M38)</f>
        <v>0</v>
      </c>
      <c r="O38" s="78"/>
      <c r="P38" s="79"/>
      <c r="Q38" s="79"/>
      <c r="R38" s="68">
        <v>0.5</v>
      </c>
      <c r="S38" s="68">
        <v>0.5</v>
      </c>
      <c r="T38" s="68">
        <v>1</v>
      </c>
      <c r="U38" s="69"/>
      <c r="V38" s="69"/>
      <c r="W38" s="69"/>
      <c r="X38" s="368">
        <f>SUMPRODUCT(O38:Q38,U38:W38)</f>
        <v>0</v>
      </c>
    </row>
    <row r="39" spans="3:24" ht="19.5" customHeight="1" x14ac:dyDescent="0.25">
      <c r="C39" s="327" t="s">
        <v>236</v>
      </c>
      <c r="D39" s="75" t="s">
        <v>300</v>
      </c>
      <c r="E39" s="78"/>
      <c r="F39" s="79"/>
      <c r="G39" s="79"/>
      <c r="H39" s="68">
        <v>0</v>
      </c>
      <c r="I39" s="68">
        <v>0.5</v>
      </c>
      <c r="J39" s="68">
        <v>1</v>
      </c>
      <c r="K39" s="69"/>
      <c r="L39" s="69"/>
      <c r="M39" s="69"/>
      <c r="N39" s="368">
        <f>SUMPRODUCT(E39:G39,K39:M39)</f>
        <v>0</v>
      </c>
      <c r="O39" s="78"/>
      <c r="P39" s="79"/>
      <c r="Q39" s="79"/>
      <c r="R39" s="68">
        <v>0</v>
      </c>
      <c r="S39" s="68">
        <v>0.5</v>
      </c>
      <c r="T39" s="68">
        <v>1</v>
      </c>
      <c r="U39" s="69"/>
      <c r="V39" s="69"/>
      <c r="W39" s="69"/>
      <c r="X39" s="368">
        <f>SUMPRODUCT(O39:Q39,U39:W39)</f>
        <v>0</v>
      </c>
    </row>
    <row r="40" spans="3:24" ht="19.5" customHeight="1" x14ac:dyDescent="0.25">
      <c r="C40" s="327" t="s">
        <v>237</v>
      </c>
      <c r="D40" s="75" t="s">
        <v>142</v>
      </c>
      <c r="E40" s="78"/>
      <c r="F40" s="79"/>
      <c r="G40" s="79"/>
      <c r="H40" s="68">
        <v>0</v>
      </c>
      <c r="I40" s="68">
        <v>0.5</v>
      </c>
      <c r="J40" s="68">
        <v>1</v>
      </c>
      <c r="K40" s="69"/>
      <c r="L40" s="69"/>
      <c r="M40" s="69"/>
      <c r="N40" s="368">
        <f>SUMPRODUCT(E40:G40,K40:M40)</f>
        <v>0</v>
      </c>
      <c r="O40" s="78"/>
      <c r="P40" s="79"/>
      <c r="Q40" s="79"/>
      <c r="R40" s="68">
        <v>0</v>
      </c>
      <c r="S40" s="68">
        <v>0.5</v>
      </c>
      <c r="T40" s="68">
        <v>1</v>
      </c>
      <c r="U40" s="69"/>
      <c r="V40" s="69"/>
      <c r="W40" s="69"/>
      <c r="X40" s="368">
        <f>SUMPRODUCT(O40:Q40,U40:W40)</f>
        <v>0</v>
      </c>
    </row>
    <row r="41" spans="3:24" x14ac:dyDescent="0.25">
      <c r="C41" s="326" t="s">
        <v>72</v>
      </c>
      <c r="D41" s="71" t="s">
        <v>91</v>
      </c>
      <c r="E41" s="82"/>
      <c r="F41" s="83"/>
      <c r="G41" s="83"/>
      <c r="H41" s="84">
        <v>0</v>
      </c>
      <c r="I41" s="84">
        <v>0.5</v>
      </c>
      <c r="J41" s="84">
        <v>1</v>
      </c>
      <c r="K41" s="85"/>
      <c r="L41" s="85"/>
      <c r="M41" s="85"/>
      <c r="N41" s="371">
        <f>SUMPRODUCT(E41:G41,K41:M41)</f>
        <v>0</v>
      </c>
      <c r="O41" s="82"/>
      <c r="P41" s="83"/>
      <c r="Q41" s="83"/>
      <c r="R41" s="84">
        <v>0</v>
      </c>
      <c r="S41" s="84">
        <v>0.5</v>
      </c>
      <c r="T41" s="84">
        <v>1</v>
      </c>
      <c r="U41" s="85"/>
      <c r="V41" s="85"/>
      <c r="W41" s="85"/>
      <c r="X41" s="371">
        <f>SUMPRODUCT(O41:Q41,U41:W41)</f>
        <v>0</v>
      </c>
    </row>
    <row r="42" spans="3:24" s="91" customFormat="1" x14ac:dyDescent="0.25">
      <c r="C42" s="326" t="s">
        <v>73</v>
      </c>
      <c r="D42" s="71" t="s">
        <v>87</v>
      </c>
      <c r="E42" s="86"/>
      <c r="F42" s="87"/>
      <c r="G42" s="87"/>
      <c r="H42" s="88">
        <v>0</v>
      </c>
      <c r="I42" s="89"/>
      <c r="J42" s="89"/>
      <c r="K42" s="90"/>
      <c r="L42" s="89"/>
      <c r="M42" s="89"/>
      <c r="N42" s="371">
        <f>E42*K42</f>
        <v>0</v>
      </c>
      <c r="O42" s="86"/>
      <c r="P42" s="87"/>
      <c r="Q42" s="87"/>
      <c r="R42" s="88">
        <v>0</v>
      </c>
      <c r="S42" s="89"/>
      <c r="T42" s="89"/>
      <c r="U42" s="90"/>
      <c r="V42" s="89"/>
      <c r="W42" s="89"/>
      <c r="X42" s="371">
        <f>O42*U42</f>
        <v>0</v>
      </c>
    </row>
    <row r="43" spans="3:24" s="91" customFormat="1" ht="34.5" customHeight="1" x14ac:dyDescent="0.25">
      <c r="C43" s="326" t="s">
        <v>103</v>
      </c>
      <c r="D43" s="71" t="s">
        <v>101</v>
      </c>
      <c r="E43" s="377">
        <f>SUM(E44:E48)</f>
        <v>0</v>
      </c>
      <c r="F43" s="378">
        <f>SUM(F44:F48)</f>
        <v>0</v>
      </c>
      <c r="G43" s="378">
        <f>SUM(G44:G48)</f>
        <v>0</v>
      </c>
      <c r="H43" s="67"/>
      <c r="I43" s="67"/>
      <c r="J43" s="67"/>
      <c r="K43" s="67"/>
      <c r="L43" s="67"/>
      <c r="M43" s="67"/>
      <c r="N43" s="378">
        <f>SUM(N44:N48)</f>
        <v>0</v>
      </c>
      <c r="O43" s="377">
        <f>SUM(O44:O48)</f>
        <v>0</v>
      </c>
      <c r="P43" s="378">
        <f>SUM(P44:P48)</f>
        <v>0</v>
      </c>
      <c r="Q43" s="378">
        <f>SUM(Q44:Q48)</f>
        <v>0</v>
      </c>
      <c r="R43" s="67"/>
      <c r="S43" s="67"/>
      <c r="T43" s="67"/>
      <c r="U43" s="67"/>
      <c r="V43" s="67"/>
      <c r="W43" s="67"/>
      <c r="X43" s="378">
        <f>SUM(X44:X48)</f>
        <v>0</v>
      </c>
    </row>
    <row r="44" spans="3:24" s="91" customFormat="1" ht="18" customHeight="1" x14ac:dyDescent="0.25">
      <c r="C44" s="325" t="s">
        <v>104</v>
      </c>
      <c r="D44" s="63" t="s">
        <v>648</v>
      </c>
      <c r="E44" s="562"/>
      <c r="F44" s="563"/>
      <c r="G44" s="563"/>
      <c r="H44" s="68">
        <v>0</v>
      </c>
      <c r="I44" s="68">
        <v>0</v>
      </c>
      <c r="J44" s="68">
        <v>0</v>
      </c>
      <c r="K44" s="69"/>
      <c r="L44" s="69"/>
      <c r="M44" s="69"/>
      <c r="N44" s="368">
        <f>SUMPRODUCT(E44:G44,K44:M44)</f>
        <v>0</v>
      </c>
      <c r="O44" s="562"/>
      <c r="P44" s="563"/>
      <c r="Q44" s="563"/>
      <c r="R44" s="68">
        <v>0</v>
      </c>
      <c r="S44" s="68">
        <v>0</v>
      </c>
      <c r="T44" s="68">
        <v>0</v>
      </c>
      <c r="U44" s="69"/>
      <c r="V44" s="69"/>
      <c r="W44" s="69"/>
      <c r="X44" s="368">
        <f>SUMPRODUCT(O44:Q44,U44:W44)</f>
        <v>0</v>
      </c>
    </row>
    <row r="45" spans="3:24" s="91" customFormat="1" ht="18.75" customHeight="1" x14ac:dyDescent="0.25">
      <c r="C45" s="325" t="s">
        <v>105</v>
      </c>
      <c r="D45" s="63" t="s">
        <v>100</v>
      </c>
      <c r="E45" s="562"/>
      <c r="F45" s="563"/>
      <c r="G45" s="563"/>
      <c r="H45" s="68">
        <v>0</v>
      </c>
      <c r="I45" s="68">
        <v>0</v>
      </c>
      <c r="J45" s="68">
        <v>0</v>
      </c>
      <c r="K45" s="69"/>
      <c r="L45" s="69"/>
      <c r="M45" s="69"/>
      <c r="N45" s="368">
        <f>SUMPRODUCT(E45:G45,K45:M45)</f>
        <v>0</v>
      </c>
      <c r="O45" s="562"/>
      <c r="P45" s="563"/>
      <c r="Q45" s="563"/>
      <c r="R45" s="68">
        <v>0</v>
      </c>
      <c r="S45" s="68">
        <v>0</v>
      </c>
      <c r="T45" s="68">
        <v>0</v>
      </c>
      <c r="U45" s="69"/>
      <c r="V45" s="69"/>
      <c r="W45" s="69"/>
      <c r="X45" s="368">
        <f>SUMPRODUCT(O45:Q45,U45:W45)</f>
        <v>0</v>
      </c>
    </row>
    <row r="46" spans="3:24" s="91" customFormat="1" ht="18.75" customHeight="1" x14ac:dyDescent="0.25">
      <c r="C46" s="325" t="s">
        <v>106</v>
      </c>
      <c r="D46" s="63" t="s">
        <v>99</v>
      </c>
      <c r="E46" s="562"/>
      <c r="F46" s="563"/>
      <c r="G46" s="563"/>
      <c r="H46" s="68">
        <v>0</v>
      </c>
      <c r="I46" s="68">
        <v>0</v>
      </c>
      <c r="J46" s="68">
        <v>0</v>
      </c>
      <c r="K46" s="69"/>
      <c r="L46" s="69"/>
      <c r="M46" s="69"/>
      <c r="N46" s="368">
        <f>SUMPRODUCT(E46:G46,K46:M46)</f>
        <v>0</v>
      </c>
      <c r="O46" s="562"/>
      <c r="P46" s="563"/>
      <c r="Q46" s="563"/>
      <c r="R46" s="68">
        <v>0</v>
      </c>
      <c r="S46" s="68">
        <v>0</v>
      </c>
      <c r="T46" s="68">
        <v>0</v>
      </c>
      <c r="U46" s="69"/>
      <c r="V46" s="69"/>
      <c r="W46" s="69"/>
      <c r="X46" s="368">
        <f>SUMPRODUCT(O46:Q46,U46:W46)</f>
        <v>0</v>
      </c>
    </row>
    <row r="47" spans="3:24" s="91" customFormat="1" ht="18.75" customHeight="1" x14ac:dyDescent="0.25">
      <c r="C47" s="325" t="s">
        <v>107</v>
      </c>
      <c r="D47" s="63" t="s">
        <v>98</v>
      </c>
      <c r="E47" s="562"/>
      <c r="F47" s="563"/>
      <c r="G47" s="563"/>
      <c r="H47" s="68">
        <v>0</v>
      </c>
      <c r="I47" s="68">
        <v>0</v>
      </c>
      <c r="J47" s="68">
        <v>0</v>
      </c>
      <c r="K47" s="69"/>
      <c r="L47" s="69"/>
      <c r="M47" s="69"/>
      <c r="N47" s="368">
        <f>SUMPRODUCT(E47:G47,K47:M47)</f>
        <v>0</v>
      </c>
      <c r="O47" s="562"/>
      <c r="P47" s="563"/>
      <c r="Q47" s="563"/>
      <c r="R47" s="68">
        <v>0</v>
      </c>
      <c r="S47" s="68">
        <v>0</v>
      </c>
      <c r="T47" s="68">
        <v>0</v>
      </c>
      <c r="U47" s="69"/>
      <c r="V47" s="69"/>
      <c r="W47" s="69"/>
      <c r="X47" s="368">
        <f>SUMPRODUCT(O47:Q47,U47:W47)</f>
        <v>0</v>
      </c>
    </row>
    <row r="48" spans="3:24" s="91" customFormat="1" ht="21" customHeight="1" x14ac:dyDescent="0.25">
      <c r="C48" s="325" t="s">
        <v>238</v>
      </c>
      <c r="D48" s="63" t="s">
        <v>102</v>
      </c>
      <c r="E48" s="562"/>
      <c r="F48" s="563"/>
      <c r="G48" s="563"/>
      <c r="H48" s="68">
        <v>0</v>
      </c>
      <c r="I48" s="68">
        <v>0</v>
      </c>
      <c r="J48" s="68">
        <v>0</v>
      </c>
      <c r="K48" s="69"/>
      <c r="L48" s="69"/>
      <c r="M48" s="69"/>
      <c r="N48" s="368">
        <f>SUMPRODUCT(E48:G48,K48:M48)</f>
        <v>0</v>
      </c>
      <c r="O48" s="562"/>
      <c r="P48" s="563"/>
      <c r="Q48" s="563"/>
      <c r="R48" s="68">
        <v>0</v>
      </c>
      <c r="S48" s="68">
        <v>0</v>
      </c>
      <c r="T48" s="68">
        <v>0</v>
      </c>
      <c r="U48" s="69"/>
      <c r="V48" s="69"/>
      <c r="W48" s="69"/>
      <c r="X48" s="368">
        <f>SUMPRODUCT(O48:Q48,U48:W48)</f>
        <v>0</v>
      </c>
    </row>
    <row r="49" spans="3:24" x14ac:dyDescent="0.25">
      <c r="C49" s="326" t="s">
        <v>222</v>
      </c>
      <c r="D49" s="71" t="s">
        <v>95</v>
      </c>
      <c r="E49" s="379">
        <f>SUM(E50:E53)</f>
        <v>0</v>
      </c>
      <c r="F49" s="380">
        <f>SUM(F51:F53)</f>
        <v>0</v>
      </c>
      <c r="G49" s="380">
        <f>SUM(G51:G53)</f>
        <v>0</v>
      </c>
      <c r="H49" s="564"/>
      <c r="I49" s="564"/>
      <c r="J49" s="564"/>
      <c r="K49" s="564"/>
      <c r="L49" s="564"/>
      <c r="M49" s="564"/>
      <c r="N49" s="371">
        <f>SUM(N50:N53)</f>
        <v>0</v>
      </c>
      <c r="O49" s="379">
        <f>SUM(O50:O53)</f>
        <v>0</v>
      </c>
      <c r="P49" s="380">
        <f>SUM(P51:P53)</f>
        <v>0</v>
      </c>
      <c r="Q49" s="380">
        <f>SUM(Q51:Q53)</f>
        <v>0</v>
      </c>
      <c r="R49" s="564"/>
      <c r="S49" s="564"/>
      <c r="T49" s="564"/>
      <c r="U49" s="564"/>
      <c r="V49" s="564"/>
      <c r="W49" s="564"/>
      <c r="X49" s="371">
        <f>SUM(X50:X53)</f>
        <v>0</v>
      </c>
    </row>
    <row r="50" spans="3:24" ht="24.75" customHeight="1" x14ac:dyDescent="0.25">
      <c r="C50" s="325" t="s">
        <v>223</v>
      </c>
      <c r="D50" s="63" t="s">
        <v>75</v>
      </c>
      <c r="E50" s="78"/>
      <c r="F50" s="92"/>
      <c r="G50" s="92"/>
      <c r="H50" s="68">
        <v>0</v>
      </c>
      <c r="I50" s="561"/>
      <c r="J50" s="561"/>
      <c r="K50" s="69"/>
      <c r="L50" s="561"/>
      <c r="M50" s="561"/>
      <c r="N50" s="368">
        <f>E50*K50</f>
        <v>0</v>
      </c>
      <c r="O50" s="78"/>
      <c r="P50" s="92"/>
      <c r="Q50" s="92"/>
      <c r="R50" s="68">
        <v>0</v>
      </c>
      <c r="S50" s="561"/>
      <c r="T50" s="561"/>
      <c r="U50" s="69"/>
      <c r="V50" s="561"/>
      <c r="W50" s="561"/>
      <c r="X50" s="368">
        <f>O50*U50</f>
        <v>0</v>
      </c>
    </row>
    <row r="51" spans="3:24" ht="21" customHeight="1" x14ac:dyDescent="0.25">
      <c r="C51" s="325" t="s">
        <v>226</v>
      </c>
      <c r="D51" s="63" t="s">
        <v>77</v>
      </c>
      <c r="E51" s="78"/>
      <c r="F51" s="79"/>
      <c r="G51" s="79"/>
      <c r="H51" s="68">
        <v>0</v>
      </c>
      <c r="I51" s="68">
        <v>0.5</v>
      </c>
      <c r="J51" s="68">
        <v>1</v>
      </c>
      <c r="K51" s="69"/>
      <c r="L51" s="69"/>
      <c r="M51" s="69"/>
      <c r="N51" s="368">
        <f>SUMPRODUCT(E51:G51,K51:M51)</f>
        <v>0</v>
      </c>
      <c r="O51" s="78"/>
      <c r="P51" s="79"/>
      <c r="Q51" s="79"/>
      <c r="R51" s="68">
        <v>0</v>
      </c>
      <c r="S51" s="68">
        <v>0.5</v>
      </c>
      <c r="T51" s="68">
        <v>1</v>
      </c>
      <c r="U51" s="69"/>
      <c r="V51" s="69"/>
      <c r="W51" s="69"/>
      <c r="X51" s="368">
        <f>SUMPRODUCT(O51:Q51,U51:W51)</f>
        <v>0</v>
      </c>
    </row>
    <row r="52" spans="3:24" ht="21" customHeight="1" x14ac:dyDescent="0.25">
      <c r="C52" s="325" t="s">
        <v>227</v>
      </c>
      <c r="D52" s="63" t="s">
        <v>79</v>
      </c>
      <c r="E52" s="78"/>
      <c r="F52" s="79"/>
      <c r="G52" s="79"/>
      <c r="H52" s="68">
        <v>0</v>
      </c>
      <c r="I52" s="68">
        <v>0.5</v>
      </c>
      <c r="J52" s="68">
        <v>1</v>
      </c>
      <c r="K52" s="69"/>
      <c r="L52" s="69"/>
      <c r="M52" s="69"/>
      <c r="N52" s="368">
        <f>SUMPRODUCT(E52:G52,K52:M52)</f>
        <v>0</v>
      </c>
      <c r="O52" s="78"/>
      <c r="P52" s="79"/>
      <c r="Q52" s="79"/>
      <c r="R52" s="68">
        <v>0</v>
      </c>
      <c r="S52" s="68">
        <v>0.5</v>
      </c>
      <c r="T52" s="68">
        <v>1</v>
      </c>
      <c r="U52" s="69"/>
      <c r="V52" s="69"/>
      <c r="W52" s="69"/>
      <c r="X52" s="368">
        <f>SUMPRODUCT(O52:Q52,U52:W52)</f>
        <v>0</v>
      </c>
    </row>
    <row r="53" spans="3:24" ht="21.75" customHeight="1" thickBot="1" x14ac:dyDescent="0.3">
      <c r="C53" s="328" t="s">
        <v>228</v>
      </c>
      <c r="D53" s="93" t="s">
        <v>70</v>
      </c>
      <c r="E53" s="94"/>
      <c r="F53" s="95"/>
      <c r="G53" s="95"/>
      <c r="H53" s="96">
        <v>0</v>
      </c>
      <c r="I53" s="96">
        <v>0.5</v>
      </c>
      <c r="J53" s="96">
        <v>1</v>
      </c>
      <c r="K53" s="97"/>
      <c r="L53" s="97"/>
      <c r="M53" s="97"/>
      <c r="N53" s="381">
        <f>SUMPRODUCT(E53:G53,K53:M53)</f>
        <v>0</v>
      </c>
      <c r="O53" s="94"/>
      <c r="P53" s="95"/>
      <c r="Q53" s="95"/>
      <c r="R53" s="96">
        <v>0</v>
      </c>
      <c r="S53" s="96">
        <v>0.5</v>
      </c>
      <c r="T53" s="96">
        <v>1</v>
      </c>
      <c r="U53" s="97"/>
      <c r="V53" s="97"/>
      <c r="W53" s="97"/>
      <c r="X53" s="381">
        <f>SUMPRODUCT(O53:Q53,U53:W53)</f>
        <v>0</v>
      </c>
    </row>
    <row r="54" spans="3:24" ht="21.75" customHeight="1" x14ac:dyDescent="0.25"/>
    <row r="55" spans="3:24" x14ac:dyDescent="0.25">
      <c r="C55" s="99" t="s">
        <v>133</v>
      </c>
    </row>
    <row r="56" spans="3:24" x14ac:dyDescent="0.25">
      <c r="C56" s="99"/>
    </row>
    <row r="57" spans="3:24" x14ac:dyDescent="0.25">
      <c r="C57" s="100" t="s">
        <v>770</v>
      </c>
    </row>
    <row r="58" spans="3:24" x14ac:dyDescent="0.25">
      <c r="C58" s="100" t="s">
        <v>134</v>
      </c>
    </row>
    <row r="59" spans="3:24" x14ac:dyDescent="0.25">
      <c r="C59" s="100" t="s">
        <v>135</v>
      </c>
    </row>
    <row r="60" spans="3:24" x14ac:dyDescent="0.25">
      <c r="C60" s="100" t="s">
        <v>134</v>
      </c>
    </row>
    <row r="61" spans="3:24" x14ac:dyDescent="0.25">
      <c r="C61" s="100" t="s">
        <v>771</v>
      </c>
    </row>
    <row r="62" spans="3:24" x14ac:dyDescent="0.25">
      <c r="C62" s="100" t="s">
        <v>134</v>
      </c>
    </row>
  </sheetData>
  <mergeCells count="13">
    <mergeCell ref="W8:X8"/>
    <mergeCell ref="E5:U5"/>
    <mergeCell ref="E6:U6"/>
    <mergeCell ref="O10:Q10"/>
    <mergeCell ref="E9:N9"/>
    <mergeCell ref="K10:M10"/>
    <mergeCell ref="O9:X9"/>
    <mergeCell ref="R10:T10"/>
    <mergeCell ref="U10:W10"/>
    <mergeCell ref="X10:X11"/>
    <mergeCell ref="N10:N11"/>
    <mergeCell ref="E10:G10"/>
    <mergeCell ref="H10:J10"/>
  </mergeCells>
  <printOptions horizontalCentered="1"/>
  <pageMargins left="0" right="0" top="0" bottom="0" header="0" footer="0"/>
  <pageSetup paperSize="9" scale="21" fitToHeight="0" orientation="landscape" r:id="rId1"/>
  <colBreaks count="1" manualBreakCount="1">
    <brk id="14" min="1" max="6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32"/>
  <sheetViews>
    <sheetView showGridLines="0" topLeftCell="A9" zoomScaleNormal="100" zoomScaleSheetLayoutView="80" workbookViewId="0">
      <selection activeCell="E17" sqref="E17"/>
    </sheetView>
  </sheetViews>
  <sheetFormatPr defaultColWidth="11.42578125" defaultRowHeight="15" x14ac:dyDescent="0.25"/>
  <cols>
    <col min="1" max="1" width="1.85546875" style="32" customWidth="1"/>
    <col min="2" max="2" width="13.140625" style="103" customWidth="1"/>
    <col min="3" max="3" width="85.7109375" style="32" customWidth="1"/>
    <col min="4" max="15" width="20.7109375" style="32" customWidth="1"/>
    <col min="16" max="16" width="19.28515625" style="32" customWidth="1"/>
    <col min="17" max="18" width="18.140625" style="33" customWidth="1"/>
    <col min="19" max="19" width="16.7109375" style="33" customWidth="1"/>
    <col min="20" max="20" width="19.42578125" style="33" customWidth="1"/>
    <col min="21" max="21" width="19.140625" style="33" customWidth="1"/>
    <col min="22" max="22" width="18" style="33" customWidth="1"/>
    <col min="23" max="24" width="19.42578125" style="33" customWidth="1"/>
    <col min="25" max="25" width="20.42578125" style="33" customWidth="1"/>
    <col min="26" max="26" width="18.5703125" style="33" customWidth="1"/>
    <col min="27" max="27" width="20.5703125" style="33" customWidth="1"/>
    <col min="28" max="28" width="19" style="33" customWidth="1"/>
    <col min="29" max="29" width="23.42578125" style="33" customWidth="1"/>
    <col min="30" max="16384" width="11.42578125" style="33"/>
  </cols>
  <sheetData>
    <row r="1" spans="1:29" x14ac:dyDescent="0.25">
      <c r="B1" s="101"/>
      <c r="C1" s="102"/>
      <c r="D1" s="102"/>
      <c r="E1" s="102"/>
      <c r="F1" s="102"/>
      <c r="G1" s="102"/>
      <c r="H1" s="102"/>
      <c r="I1" s="102"/>
      <c r="J1" s="102"/>
      <c r="K1" s="102"/>
      <c r="L1" s="102"/>
      <c r="M1" s="102"/>
      <c r="N1" s="102"/>
      <c r="O1" s="102"/>
      <c r="P1" s="102"/>
    </row>
    <row r="2" spans="1:29" ht="15.75" x14ac:dyDescent="0.25">
      <c r="B2" s="34" t="s">
        <v>108</v>
      </c>
      <c r="C2" s="35"/>
      <c r="D2" s="35"/>
      <c r="E2" s="35"/>
      <c r="F2" s="35"/>
      <c r="G2" s="35"/>
      <c r="H2" s="35"/>
      <c r="I2" s="35"/>
      <c r="J2" s="35"/>
      <c r="K2" s="33"/>
      <c r="L2" s="35"/>
      <c r="M2" s="35"/>
      <c r="N2" s="35"/>
      <c r="O2" s="33"/>
      <c r="AC2" s="36" t="s">
        <v>291</v>
      </c>
    </row>
    <row r="3" spans="1:29" x14ac:dyDescent="0.2">
      <c r="B3" s="37" t="s">
        <v>301</v>
      </c>
      <c r="C3" s="35"/>
      <c r="D3" s="35"/>
      <c r="E3" s="35"/>
      <c r="F3" s="35"/>
      <c r="G3" s="35"/>
      <c r="H3" s="35"/>
      <c r="I3" s="35"/>
      <c r="J3" s="35"/>
      <c r="K3" s="33"/>
      <c r="L3" s="35"/>
      <c r="M3" s="35"/>
      <c r="N3" s="35"/>
      <c r="O3" s="33"/>
      <c r="AC3" s="38" t="s">
        <v>304</v>
      </c>
    </row>
    <row r="4" spans="1:29" x14ac:dyDescent="0.2">
      <c r="B4" s="35"/>
      <c r="C4" s="35"/>
      <c r="D4" s="35"/>
      <c r="E4" s="39"/>
      <c r="F4" s="39"/>
      <c r="G4" s="35"/>
      <c r="H4" s="35"/>
      <c r="I4" s="35"/>
      <c r="J4" s="35"/>
      <c r="K4" s="35"/>
      <c r="L4" s="35"/>
      <c r="M4" s="35"/>
      <c r="N4" s="35"/>
      <c r="O4" s="35"/>
      <c r="P4" s="35"/>
    </row>
    <row r="5" spans="1:29" s="41" customFormat="1" ht="15.75" customHeight="1" x14ac:dyDescent="0.25">
      <c r="A5" s="40"/>
      <c r="C5" s="42"/>
      <c r="D5" s="513" t="s">
        <v>109</v>
      </c>
      <c r="E5" s="513"/>
      <c r="F5" s="513"/>
      <c r="G5" s="513"/>
      <c r="H5" s="513"/>
      <c r="I5" s="513"/>
      <c r="J5" s="513"/>
      <c r="K5" s="513"/>
      <c r="L5" s="513"/>
      <c r="M5" s="513"/>
      <c r="N5" s="513"/>
      <c r="O5" s="513"/>
      <c r="P5" s="513"/>
      <c r="Q5" s="513"/>
      <c r="R5" s="513"/>
      <c r="S5" s="513"/>
      <c r="T5" s="513"/>
      <c r="U5" s="513"/>
      <c r="V5" s="513"/>
      <c r="W5" s="513"/>
      <c r="X5" s="513"/>
      <c r="Y5" s="513"/>
      <c r="Z5" s="42"/>
      <c r="AA5" s="42"/>
      <c r="AB5" s="42"/>
      <c r="AC5" s="42"/>
    </row>
    <row r="6" spans="1:29" x14ac:dyDescent="0.2">
      <c r="C6" s="43"/>
      <c r="D6" s="514" t="s">
        <v>303</v>
      </c>
      <c r="E6" s="514"/>
      <c r="F6" s="514"/>
      <c r="G6" s="514"/>
      <c r="H6" s="514"/>
      <c r="I6" s="514"/>
      <c r="J6" s="514"/>
      <c r="K6" s="514"/>
      <c r="L6" s="514"/>
      <c r="M6" s="514"/>
      <c r="N6" s="514"/>
      <c r="O6" s="514"/>
      <c r="P6" s="514"/>
      <c r="Q6" s="514"/>
      <c r="R6" s="514"/>
      <c r="S6" s="514"/>
      <c r="T6" s="514"/>
      <c r="U6" s="514"/>
      <c r="V6" s="514"/>
      <c r="W6" s="514"/>
      <c r="X6" s="514"/>
      <c r="Y6" s="514"/>
      <c r="Z6" s="43"/>
      <c r="AA6" s="43"/>
      <c r="AB6" s="43"/>
      <c r="AC6" s="43"/>
    </row>
    <row r="7" spans="1:29" x14ac:dyDescent="0.2">
      <c r="B7" s="44"/>
      <c r="C7" s="45"/>
      <c r="D7" s="44"/>
      <c r="E7" s="44"/>
      <c r="F7" s="44"/>
      <c r="G7" s="35"/>
      <c r="H7" s="35"/>
      <c r="I7" s="35"/>
      <c r="J7" s="35"/>
      <c r="K7" s="35"/>
      <c r="L7" s="35"/>
      <c r="M7" s="35"/>
      <c r="N7" s="35"/>
      <c r="O7" s="35"/>
      <c r="P7" s="35"/>
    </row>
    <row r="8" spans="1:29" ht="25.5" customHeight="1" x14ac:dyDescent="0.2">
      <c r="A8" s="33"/>
      <c r="B8" s="104"/>
      <c r="C8" s="105"/>
      <c r="D8" s="105"/>
      <c r="E8" s="106"/>
      <c r="F8" s="107"/>
      <c r="G8" s="107"/>
      <c r="H8" s="107"/>
      <c r="I8" s="107"/>
      <c r="J8" s="107"/>
      <c r="K8" s="107"/>
      <c r="L8" s="107"/>
      <c r="M8" s="107"/>
      <c r="N8" s="107"/>
      <c r="O8" s="107"/>
      <c r="P8" s="108"/>
      <c r="Q8" s="43"/>
    </row>
    <row r="9" spans="1:29" ht="25.5" customHeight="1" thickBot="1" x14ac:dyDescent="0.35">
      <c r="A9" s="33"/>
      <c r="B9" s="523"/>
      <c r="C9" s="523"/>
      <c r="D9" s="105"/>
      <c r="E9" s="107"/>
      <c r="F9" s="107"/>
      <c r="G9" s="107"/>
      <c r="H9" s="107"/>
      <c r="I9" s="107"/>
      <c r="J9" s="107"/>
      <c r="K9" s="532"/>
      <c r="L9" s="532"/>
      <c r="M9" s="532"/>
      <c r="N9" s="532"/>
      <c r="O9" s="532"/>
      <c r="P9" s="532"/>
      <c r="AB9" s="522" t="s">
        <v>110</v>
      </c>
      <c r="AC9" s="522"/>
    </row>
    <row r="10" spans="1:29" ht="25.5" customHeight="1" thickBot="1" x14ac:dyDescent="0.35">
      <c r="A10" s="33"/>
      <c r="B10" s="104"/>
      <c r="C10" s="109"/>
      <c r="D10" s="531" t="s">
        <v>29</v>
      </c>
      <c r="E10" s="517"/>
      <c r="F10" s="517"/>
      <c r="G10" s="517"/>
      <c r="H10" s="517"/>
      <c r="I10" s="517"/>
      <c r="J10" s="517"/>
      <c r="K10" s="517"/>
      <c r="L10" s="517"/>
      <c r="M10" s="517"/>
      <c r="N10" s="517"/>
      <c r="O10" s="517"/>
      <c r="P10" s="518"/>
      <c r="Q10" s="531" t="s">
        <v>111</v>
      </c>
      <c r="R10" s="517"/>
      <c r="S10" s="517"/>
      <c r="T10" s="517"/>
      <c r="U10" s="517"/>
      <c r="V10" s="517"/>
      <c r="W10" s="517"/>
      <c r="X10" s="517"/>
      <c r="Y10" s="517"/>
      <c r="Z10" s="517"/>
      <c r="AA10" s="517"/>
      <c r="AB10" s="517"/>
      <c r="AC10" s="518"/>
    </row>
    <row r="11" spans="1:29" ht="25.5" customHeight="1" x14ac:dyDescent="0.25">
      <c r="A11" s="33"/>
      <c r="B11" s="110"/>
      <c r="C11" s="111"/>
      <c r="D11" s="524" t="s">
        <v>4</v>
      </c>
      <c r="E11" s="525"/>
      <c r="F11" s="525"/>
      <c r="G11" s="525"/>
      <c r="H11" s="526" t="s">
        <v>137</v>
      </c>
      <c r="I11" s="525"/>
      <c r="J11" s="525"/>
      <c r="K11" s="525"/>
      <c r="L11" s="526" t="s">
        <v>115</v>
      </c>
      <c r="M11" s="525"/>
      <c r="N11" s="525"/>
      <c r="O11" s="525"/>
      <c r="P11" s="527" t="s">
        <v>5</v>
      </c>
      <c r="Q11" s="524" t="s">
        <v>4</v>
      </c>
      <c r="R11" s="525"/>
      <c r="S11" s="525"/>
      <c r="T11" s="525"/>
      <c r="U11" s="526" t="s">
        <v>137</v>
      </c>
      <c r="V11" s="525"/>
      <c r="W11" s="525"/>
      <c r="X11" s="525"/>
      <c r="Y11" s="526" t="s">
        <v>115</v>
      </c>
      <c r="Z11" s="525"/>
      <c r="AA11" s="525"/>
      <c r="AB11" s="525"/>
      <c r="AC11" s="527" t="s">
        <v>5</v>
      </c>
    </row>
    <row r="12" spans="1:29" ht="30" customHeight="1" x14ac:dyDescent="0.25">
      <c r="B12" s="112"/>
      <c r="C12" s="113"/>
      <c r="D12" s="524" t="s">
        <v>20</v>
      </c>
      <c r="E12" s="529"/>
      <c r="F12" s="529"/>
      <c r="G12" s="526" t="s">
        <v>6</v>
      </c>
      <c r="H12" s="526" t="s">
        <v>20</v>
      </c>
      <c r="I12" s="529"/>
      <c r="J12" s="529"/>
      <c r="K12" s="526" t="s">
        <v>6</v>
      </c>
      <c r="L12" s="526" t="s">
        <v>20</v>
      </c>
      <c r="M12" s="529"/>
      <c r="N12" s="529"/>
      <c r="O12" s="526" t="s">
        <v>6</v>
      </c>
      <c r="P12" s="528"/>
      <c r="Q12" s="524" t="s">
        <v>20</v>
      </c>
      <c r="R12" s="529"/>
      <c r="S12" s="529"/>
      <c r="T12" s="526" t="s">
        <v>6</v>
      </c>
      <c r="U12" s="526" t="s">
        <v>20</v>
      </c>
      <c r="V12" s="529"/>
      <c r="W12" s="529"/>
      <c r="X12" s="526" t="s">
        <v>6</v>
      </c>
      <c r="Y12" s="526" t="s">
        <v>20</v>
      </c>
      <c r="Z12" s="529"/>
      <c r="AA12" s="529"/>
      <c r="AB12" s="526" t="s">
        <v>6</v>
      </c>
      <c r="AC12" s="528"/>
    </row>
    <row r="13" spans="1:29" ht="128.25" customHeight="1" x14ac:dyDescent="0.25">
      <c r="A13" s="33"/>
      <c r="B13" s="112"/>
      <c r="C13" s="113"/>
      <c r="D13" s="114" t="s">
        <v>836</v>
      </c>
      <c r="E13" s="56" t="s">
        <v>837</v>
      </c>
      <c r="F13" s="56" t="s">
        <v>838</v>
      </c>
      <c r="G13" s="530"/>
      <c r="H13" s="56" t="s">
        <v>836</v>
      </c>
      <c r="I13" s="56" t="s">
        <v>837</v>
      </c>
      <c r="J13" s="56" t="s">
        <v>838</v>
      </c>
      <c r="K13" s="529"/>
      <c r="L13" s="56" t="s">
        <v>836</v>
      </c>
      <c r="M13" s="56" t="s">
        <v>837</v>
      </c>
      <c r="N13" s="56" t="s">
        <v>838</v>
      </c>
      <c r="O13" s="529"/>
      <c r="P13" s="528"/>
      <c r="Q13" s="114" t="s">
        <v>836</v>
      </c>
      <c r="R13" s="56" t="s">
        <v>837</v>
      </c>
      <c r="S13" s="56" t="s">
        <v>838</v>
      </c>
      <c r="T13" s="530"/>
      <c r="U13" s="56" t="s">
        <v>836</v>
      </c>
      <c r="V13" s="56" t="s">
        <v>837</v>
      </c>
      <c r="W13" s="56" t="s">
        <v>838</v>
      </c>
      <c r="X13" s="529"/>
      <c r="Y13" s="56" t="s">
        <v>836</v>
      </c>
      <c r="Z13" s="56" t="s">
        <v>837</v>
      </c>
      <c r="AA13" s="56" t="s">
        <v>838</v>
      </c>
      <c r="AB13" s="529"/>
      <c r="AC13" s="528"/>
    </row>
    <row r="14" spans="1:29" ht="24.95" customHeight="1" thickBot="1" x14ac:dyDescent="0.3">
      <c r="A14" s="33"/>
      <c r="B14" s="322" t="s">
        <v>610</v>
      </c>
      <c r="C14" s="191" t="s">
        <v>136</v>
      </c>
      <c r="D14" s="115" t="s">
        <v>0</v>
      </c>
      <c r="E14" s="116" t="s">
        <v>1</v>
      </c>
      <c r="F14" s="116" t="s">
        <v>2</v>
      </c>
      <c r="G14" s="116" t="s">
        <v>7</v>
      </c>
      <c r="H14" s="116" t="s">
        <v>8</v>
      </c>
      <c r="I14" s="116" t="s">
        <v>9</v>
      </c>
      <c r="J14" s="116" t="s">
        <v>10</v>
      </c>
      <c r="K14" s="116" t="s">
        <v>11</v>
      </c>
      <c r="L14" s="116" t="s">
        <v>30</v>
      </c>
      <c r="M14" s="116" t="s">
        <v>116</v>
      </c>
      <c r="N14" s="116" t="s">
        <v>117</v>
      </c>
      <c r="O14" s="116" t="s">
        <v>118</v>
      </c>
      <c r="P14" s="117" t="s">
        <v>119</v>
      </c>
      <c r="Q14" s="115" t="s">
        <v>120</v>
      </c>
      <c r="R14" s="116" t="s">
        <v>121</v>
      </c>
      <c r="S14" s="116" t="s">
        <v>122</v>
      </c>
      <c r="T14" s="116" t="s">
        <v>123</v>
      </c>
      <c r="U14" s="116" t="s">
        <v>124</v>
      </c>
      <c r="V14" s="116" t="s">
        <v>125</v>
      </c>
      <c r="W14" s="116" t="s">
        <v>126</v>
      </c>
      <c r="X14" s="116" t="s">
        <v>127</v>
      </c>
      <c r="Y14" s="116" t="s">
        <v>128</v>
      </c>
      <c r="Z14" s="116" t="s">
        <v>129</v>
      </c>
      <c r="AA14" s="116" t="s">
        <v>130</v>
      </c>
      <c r="AB14" s="116" t="s">
        <v>131</v>
      </c>
      <c r="AC14" s="117" t="s">
        <v>132</v>
      </c>
    </row>
    <row r="15" spans="1:29" s="118" customFormat="1" ht="24.95" customHeight="1" thickBot="1" x14ac:dyDescent="0.3">
      <c r="B15" s="329" t="s">
        <v>37</v>
      </c>
      <c r="C15" s="119" t="s">
        <v>3</v>
      </c>
      <c r="D15" s="382">
        <f>D16+D70+D76+D99+D105+D106+D110+D111+D118</f>
        <v>0</v>
      </c>
      <c r="E15" s="383">
        <f>E16+E70+E76+E99+E105+E106+E110+E111+E118</f>
        <v>0</v>
      </c>
      <c r="F15" s="383">
        <f>F16+F70+F76+F99+F105+F106+F110+F111+F118</f>
        <v>0</v>
      </c>
      <c r="G15" s="383">
        <f>G16+G22+G106+G110</f>
        <v>0</v>
      </c>
      <c r="H15" s="120"/>
      <c r="I15" s="120"/>
      <c r="J15" s="120"/>
      <c r="K15" s="121"/>
      <c r="L15" s="120"/>
      <c r="M15" s="120"/>
      <c r="N15" s="120"/>
      <c r="O15" s="121"/>
      <c r="P15" s="384">
        <f>P16+P22+P70+P76+P99+P105+P106+P110+P111+P118</f>
        <v>0</v>
      </c>
      <c r="Q15" s="382">
        <f>Q16+Q70+Q76+Q99+Q105+Q106+Q110+Q111+Q118</f>
        <v>0</v>
      </c>
      <c r="R15" s="383">
        <f>R16+R70+R76+R99+R105+R106+R110+R111+R118</f>
        <v>0</v>
      </c>
      <c r="S15" s="383">
        <f>S16+S70+S76+S99+S105+S106+S110+S111+S118</f>
        <v>0</v>
      </c>
      <c r="T15" s="383">
        <f>T16+T22+T106+T110</f>
        <v>0</v>
      </c>
      <c r="U15" s="120"/>
      <c r="V15" s="120"/>
      <c r="W15" s="120"/>
      <c r="X15" s="121"/>
      <c r="Y15" s="120"/>
      <c r="Z15" s="120"/>
      <c r="AA15" s="120"/>
      <c r="AB15" s="121"/>
      <c r="AC15" s="384">
        <f>AC16+AC22+AC70+AC76+AC99+AC105+AC106+AC110+AC111+AC118</f>
        <v>0</v>
      </c>
    </row>
    <row r="16" spans="1:29" s="118" customFormat="1" ht="50.25" customHeight="1" x14ac:dyDescent="0.25">
      <c r="A16" s="122"/>
      <c r="B16" s="330" t="s">
        <v>39</v>
      </c>
      <c r="C16" s="123" t="s">
        <v>12</v>
      </c>
      <c r="D16" s="385">
        <f>D17+D21</f>
        <v>0</v>
      </c>
      <c r="E16" s="386">
        <f>E17+E21</f>
        <v>0</v>
      </c>
      <c r="F16" s="386">
        <f>F17+F21</f>
        <v>0</v>
      </c>
      <c r="G16" s="386">
        <f>G17</f>
        <v>0</v>
      </c>
      <c r="H16" s="124"/>
      <c r="I16" s="124"/>
      <c r="J16" s="124"/>
      <c r="K16" s="125"/>
      <c r="L16" s="124"/>
      <c r="M16" s="124"/>
      <c r="N16" s="124"/>
      <c r="O16" s="125"/>
      <c r="P16" s="387">
        <f>P17+P21</f>
        <v>0</v>
      </c>
      <c r="Q16" s="385">
        <f>Q17+Q21</f>
        <v>0</v>
      </c>
      <c r="R16" s="386">
        <f>R17+R21</f>
        <v>0</v>
      </c>
      <c r="S16" s="386">
        <f>S17+S21</f>
        <v>0</v>
      </c>
      <c r="T16" s="386">
        <f>T17</f>
        <v>0</v>
      </c>
      <c r="U16" s="124"/>
      <c r="V16" s="124"/>
      <c r="W16" s="124"/>
      <c r="X16" s="125"/>
      <c r="Y16" s="124"/>
      <c r="Z16" s="124"/>
      <c r="AA16" s="124"/>
      <c r="AB16" s="125"/>
      <c r="AC16" s="387">
        <f>AC17+AC21</f>
        <v>0</v>
      </c>
    </row>
    <row r="17" spans="1:29" ht="39.950000000000003" customHeight="1" x14ac:dyDescent="0.25">
      <c r="A17" s="33"/>
      <c r="B17" s="331" t="s">
        <v>40</v>
      </c>
      <c r="C17" s="63" t="s">
        <v>31</v>
      </c>
      <c r="D17" s="388">
        <f>SUM(D18:D20)</f>
        <v>0</v>
      </c>
      <c r="E17" s="389">
        <f>SUM(E18:E20)</f>
        <v>0</v>
      </c>
      <c r="F17" s="389">
        <f>SUM(F18:F20)</f>
        <v>0</v>
      </c>
      <c r="G17" s="389">
        <f>SUM(G18:G20)</f>
        <v>0</v>
      </c>
      <c r="H17" s="67"/>
      <c r="I17" s="67"/>
      <c r="J17" s="67"/>
      <c r="K17" s="126"/>
      <c r="L17" s="67"/>
      <c r="M17" s="67"/>
      <c r="N17" s="67"/>
      <c r="O17" s="126"/>
      <c r="P17" s="390">
        <f>SUM(P18:P20)</f>
        <v>0</v>
      </c>
      <c r="Q17" s="388">
        <f>SUM(Q18:Q20)</f>
        <v>0</v>
      </c>
      <c r="R17" s="389">
        <f>SUM(R18:R20)</f>
        <v>0</v>
      </c>
      <c r="S17" s="389">
        <f>SUM(S18:S20)</f>
        <v>0</v>
      </c>
      <c r="T17" s="389">
        <f>SUM(T18:T20)</f>
        <v>0</v>
      </c>
      <c r="U17" s="67"/>
      <c r="V17" s="67"/>
      <c r="W17" s="67"/>
      <c r="X17" s="126"/>
      <c r="Y17" s="67"/>
      <c r="Z17" s="67"/>
      <c r="AA17" s="67"/>
      <c r="AB17" s="126"/>
      <c r="AC17" s="390">
        <f>SUM(AC18:AC20)</f>
        <v>0</v>
      </c>
    </row>
    <row r="18" spans="1:29" ht="24.95" customHeight="1" x14ac:dyDescent="0.25">
      <c r="A18" s="33"/>
      <c r="B18" s="332" t="s">
        <v>149</v>
      </c>
      <c r="C18" s="127" t="s">
        <v>841</v>
      </c>
      <c r="D18" s="139"/>
      <c r="E18" s="140"/>
      <c r="F18" s="140"/>
      <c r="G18" s="140"/>
      <c r="H18" s="68">
        <v>0</v>
      </c>
      <c r="I18" s="68">
        <v>0</v>
      </c>
      <c r="J18" s="68">
        <v>0</v>
      </c>
      <c r="K18" s="68">
        <v>0</v>
      </c>
      <c r="L18" s="69"/>
      <c r="M18" s="69"/>
      <c r="N18" s="69"/>
      <c r="O18" s="69"/>
      <c r="P18" s="390">
        <f>SUMPRODUCT(D18:G18,L18:O18)</f>
        <v>0</v>
      </c>
      <c r="Q18" s="139"/>
      <c r="R18" s="140"/>
      <c r="S18" s="140"/>
      <c r="T18" s="140"/>
      <c r="U18" s="68">
        <v>0</v>
      </c>
      <c r="V18" s="68">
        <v>0</v>
      </c>
      <c r="W18" s="68">
        <v>0</v>
      </c>
      <c r="X18" s="68">
        <v>0</v>
      </c>
      <c r="Y18" s="69"/>
      <c r="Z18" s="69"/>
      <c r="AA18" s="69"/>
      <c r="AB18" s="69"/>
      <c r="AC18" s="390">
        <f>SUMPRODUCT(Q18:T18,Y18:AB18)</f>
        <v>0</v>
      </c>
    </row>
    <row r="19" spans="1:29" ht="35.25" customHeight="1" x14ac:dyDescent="0.25">
      <c r="A19" s="33"/>
      <c r="B19" s="332" t="s">
        <v>150</v>
      </c>
      <c r="C19" s="127" t="s">
        <v>842</v>
      </c>
      <c r="D19" s="139"/>
      <c r="E19" s="140"/>
      <c r="F19" s="140"/>
      <c r="G19" s="140"/>
      <c r="H19" s="68">
        <v>0.5</v>
      </c>
      <c r="I19" s="68">
        <v>0.5</v>
      </c>
      <c r="J19" s="68">
        <v>0.5</v>
      </c>
      <c r="K19" s="68">
        <v>0.5</v>
      </c>
      <c r="L19" s="69"/>
      <c r="M19" s="69"/>
      <c r="N19" s="69"/>
      <c r="O19" s="69"/>
      <c r="P19" s="390">
        <f>SUMPRODUCT(D19:G19,L19:O19)</f>
        <v>0</v>
      </c>
      <c r="Q19" s="139"/>
      <c r="R19" s="140"/>
      <c r="S19" s="140"/>
      <c r="T19" s="140"/>
      <c r="U19" s="68">
        <v>0.5</v>
      </c>
      <c r="V19" s="68">
        <v>0.5</v>
      </c>
      <c r="W19" s="68">
        <v>0.5</v>
      </c>
      <c r="X19" s="68">
        <v>0.5</v>
      </c>
      <c r="Y19" s="69"/>
      <c r="Z19" s="69"/>
      <c r="AA19" s="69"/>
      <c r="AB19" s="69"/>
      <c r="AC19" s="390">
        <f>SUMPRODUCT(Q19:T19,Y19:AB19)</f>
        <v>0</v>
      </c>
    </row>
    <row r="20" spans="1:29" ht="24.95" customHeight="1" x14ac:dyDescent="0.25">
      <c r="A20" s="33"/>
      <c r="B20" s="332" t="s">
        <v>151</v>
      </c>
      <c r="C20" s="127" t="s">
        <v>843</v>
      </c>
      <c r="D20" s="139"/>
      <c r="E20" s="140"/>
      <c r="F20" s="140"/>
      <c r="G20" s="140"/>
      <c r="H20" s="68">
        <v>1</v>
      </c>
      <c r="I20" s="68">
        <v>1</v>
      </c>
      <c r="J20" s="68">
        <v>1</v>
      </c>
      <c r="K20" s="68">
        <v>1</v>
      </c>
      <c r="L20" s="69"/>
      <c r="M20" s="69"/>
      <c r="N20" s="69"/>
      <c r="O20" s="69"/>
      <c r="P20" s="390">
        <f>SUMPRODUCT(D20:G20,L20:O20)</f>
        <v>0</v>
      </c>
      <c r="Q20" s="139"/>
      <c r="R20" s="140"/>
      <c r="S20" s="140"/>
      <c r="T20" s="140"/>
      <c r="U20" s="68">
        <v>1</v>
      </c>
      <c r="V20" s="68">
        <v>1</v>
      </c>
      <c r="W20" s="68">
        <v>1</v>
      </c>
      <c r="X20" s="68">
        <v>1</v>
      </c>
      <c r="Y20" s="69"/>
      <c r="Z20" s="69"/>
      <c r="AA20" s="69"/>
      <c r="AB20" s="69"/>
      <c r="AC20" s="390">
        <f>SUMPRODUCT(Q20:T20,Y20:AB20)</f>
        <v>0</v>
      </c>
    </row>
    <row r="21" spans="1:29" ht="35.25" customHeight="1" x14ac:dyDescent="0.25">
      <c r="A21" s="33"/>
      <c r="B21" s="331" t="s">
        <v>42</v>
      </c>
      <c r="C21" s="63" t="s">
        <v>22</v>
      </c>
      <c r="D21" s="139"/>
      <c r="E21" s="140"/>
      <c r="F21" s="140"/>
      <c r="G21" s="67"/>
      <c r="H21" s="68">
        <v>0</v>
      </c>
      <c r="I21" s="68">
        <v>0.5</v>
      </c>
      <c r="J21" s="68">
        <v>1</v>
      </c>
      <c r="K21" s="67"/>
      <c r="L21" s="69"/>
      <c r="M21" s="69"/>
      <c r="N21" s="69"/>
      <c r="O21" s="67"/>
      <c r="P21" s="390">
        <f>SUMPRODUCT(D21:F21,L21:N21)</f>
        <v>0</v>
      </c>
      <c r="Q21" s="139"/>
      <c r="R21" s="140"/>
      <c r="S21" s="140"/>
      <c r="T21" s="67"/>
      <c r="U21" s="68">
        <v>0</v>
      </c>
      <c r="V21" s="68">
        <v>0.5</v>
      </c>
      <c r="W21" s="68">
        <v>1</v>
      </c>
      <c r="X21" s="67"/>
      <c r="Y21" s="69"/>
      <c r="Z21" s="69"/>
      <c r="AA21" s="69"/>
      <c r="AB21" s="67"/>
      <c r="AC21" s="390">
        <f>SUMPRODUCT(Q21:S21,Y21:AA21)</f>
        <v>0</v>
      </c>
    </row>
    <row r="22" spans="1:29" s="118" customFormat="1" ht="39.950000000000003" customHeight="1" x14ac:dyDescent="0.25">
      <c r="B22" s="333" t="s">
        <v>47</v>
      </c>
      <c r="C22" s="128" t="s">
        <v>13</v>
      </c>
      <c r="D22" s="129"/>
      <c r="E22" s="130"/>
      <c r="F22" s="130"/>
      <c r="G22" s="391">
        <f>G23+G27+G31+G35+G39+G43+G47+G51+G55+G59+G63+G66+G69</f>
        <v>0</v>
      </c>
      <c r="H22" s="130"/>
      <c r="I22" s="130"/>
      <c r="J22" s="130"/>
      <c r="K22" s="131"/>
      <c r="L22" s="130"/>
      <c r="M22" s="130"/>
      <c r="N22" s="130"/>
      <c r="O22" s="131"/>
      <c r="P22" s="392">
        <f>P23+P27+P31+P35+P39+P43+P47+P51+P55+P59+P63+P66+P69</f>
        <v>0</v>
      </c>
      <c r="Q22" s="129"/>
      <c r="R22" s="130"/>
      <c r="S22" s="130"/>
      <c r="T22" s="391">
        <f>T23+T27+T31+T35+T39+T43+T47+T51+T55+T59+T63+T66+T69</f>
        <v>0</v>
      </c>
      <c r="U22" s="130"/>
      <c r="V22" s="130"/>
      <c r="W22" s="130"/>
      <c r="X22" s="131"/>
      <c r="Y22" s="130"/>
      <c r="Z22" s="130"/>
      <c r="AA22" s="130"/>
      <c r="AB22" s="131"/>
      <c r="AC22" s="392">
        <f>AC23+AC27+AC31+AC35+AC39+AC43+AC47+AC51+AC55+AC59+AC63+AC66+AC69</f>
        <v>0</v>
      </c>
    </row>
    <row r="23" spans="1:29" ht="30" customHeight="1" x14ac:dyDescent="0.25">
      <c r="A23" s="33"/>
      <c r="B23" s="334" t="s">
        <v>49</v>
      </c>
      <c r="C23" s="63" t="s">
        <v>844</v>
      </c>
      <c r="D23" s="565"/>
      <c r="E23" s="566"/>
      <c r="F23" s="567"/>
      <c r="G23" s="393">
        <f>SUM(G24:G26)</f>
        <v>0</v>
      </c>
      <c r="H23" s="67"/>
      <c r="I23" s="67"/>
      <c r="J23" s="67"/>
      <c r="K23" s="126"/>
      <c r="L23" s="67"/>
      <c r="M23" s="67"/>
      <c r="N23" s="67"/>
      <c r="O23" s="126"/>
      <c r="P23" s="390">
        <f>SUM(P24:P26)</f>
        <v>0</v>
      </c>
      <c r="Q23" s="565"/>
      <c r="R23" s="566"/>
      <c r="S23" s="567"/>
      <c r="T23" s="393">
        <f>SUM(T24:T26)</f>
        <v>0</v>
      </c>
      <c r="U23" s="67"/>
      <c r="V23" s="67"/>
      <c r="W23" s="67"/>
      <c r="X23" s="126"/>
      <c r="Y23" s="67"/>
      <c r="Z23" s="67"/>
      <c r="AA23" s="67"/>
      <c r="AB23" s="126"/>
      <c r="AC23" s="390">
        <f>SUM(AC24:AC26)</f>
        <v>0</v>
      </c>
    </row>
    <row r="24" spans="1:29" ht="24.95" customHeight="1" x14ac:dyDescent="0.25">
      <c r="A24" s="33"/>
      <c r="B24" s="335" t="s">
        <v>152</v>
      </c>
      <c r="C24" s="127" t="s">
        <v>841</v>
      </c>
      <c r="D24" s="565"/>
      <c r="E24" s="566"/>
      <c r="F24" s="567"/>
      <c r="G24" s="132"/>
      <c r="H24" s="67"/>
      <c r="I24" s="67"/>
      <c r="J24" s="67"/>
      <c r="K24" s="68">
        <v>0</v>
      </c>
      <c r="L24" s="67"/>
      <c r="M24" s="67"/>
      <c r="N24" s="67"/>
      <c r="O24" s="69"/>
      <c r="P24" s="390">
        <f>G24*O24</f>
        <v>0</v>
      </c>
      <c r="Q24" s="565"/>
      <c r="R24" s="566"/>
      <c r="S24" s="567"/>
      <c r="T24" s="132"/>
      <c r="U24" s="67"/>
      <c r="V24" s="67"/>
      <c r="W24" s="67"/>
      <c r="X24" s="68">
        <v>0</v>
      </c>
      <c r="Y24" s="67"/>
      <c r="Z24" s="67"/>
      <c r="AA24" s="67"/>
      <c r="AB24" s="69"/>
      <c r="AC24" s="390">
        <f>T24*AB24</f>
        <v>0</v>
      </c>
    </row>
    <row r="25" spans="1:29" ht="39" customHeight="1" x14ac:dyDescent="0.25">
      <c r="A25" s="33"/>
      <c r="B25" s="335" t="s">
        <v>153</v>
      </c>
      <c r="C25" s="127" t="s">
        <v>842</v>
      </c>
      <c r="D25" s="565"/>
      <c r="E25" s="566"/>
      <c r="F25" s="567"/>
      <c r="G25" s="132"/>
      <c r="H25" s="67"/>
      <c r="I25" s="67"/>
      <c r="J25" s="67"/>
      <c r="K25" s="68">
        <v>0.5</v>
      </c>
      <c r="L25" s="67"/>
      <c r="M25" s="67"/>
      <c r="N25" s="67"/>
      <c r="O25" s="69"/>
      <c r="P25" s="390">
        <f>G25*O25</f>
        <v>0</v>
      </c>
      <c r="Q25" s="565"/>
      <c r="R25" s="566"/>
      <c r="S25" s="567"/>
      <c r="T25" s="132"/>
      <c r="U25" s="67"/>
      <c r="V25" s="67"/>
      <c r="W25" s="67"/>
      <c r="X25" s="68">
        <v>0.5</v>
      </c>
      <c r="Y25" s="67"/>
      <c r="Z25" s="67"/>
      <c r="AA25" s="67"/>
      <c r="AB25" s="69"/>
      <c r="AC25" s="390">
        <f>T25*AB25</f>
        <v>0</v>
      </c>
    </row>
    <row r="26" spans="1:29" ht="24.95" customHeight="1" x14ac:dyDescent="0.25">
      <c r="A26" s="33"/>
      <c r="B26" s="335" t="s">
        <v>154</v>
      </c>
      <c r="C26" s="127" t="s">
        <v>843</v>
      </c>
      <c r="D26" s="568"/>
      <c r="E26" s="569"/>
      <c r="F26" s="570"/>
      <c r="G26" s="133"/>
      <c r="H26" s="67"/>
      <c r="I26" s="67"/>
      <c r="J26" s="67"/>
      <c r="K26" s="68">
        <v>1</v>
      </c>
      <c r="L26" s="67"/>
      <c r="M26" s="67"/>
      <c r="N26" s="67"/>
      <c r="O26" s="69"/>
      <c r="P26" s="390">
        <f>G26*O26</f>
        <v>0</v>
      </c>
      <c r="Q26" s="568"/>
      <c r="R26" s="569"/>
      <c r="S26" s="570"/>
      <c r="T26" s="133"/>
      <c r="U26" s="67"/>
      <c r="V26" s="67"/>
      <c r="W26" s="67"/>
      <c r="X26" s="68">
        <v>1</v>
      </c>
      <c r="Y26" s="67"/>
      <c r="Z26" s="67"/>
      <c r="AA26" s="67"/>
      <c r="AB26" s="69"/>
      <c r="AC26" s="390">
        <f>T26*AB26</f>
        <v>0</v>
      </c>
    </row>
    <row r="27" spans="1:29" ht="30" customHeight="1" x14ac:dyDescent="0.25">
      <c r="A27" s="33"/>
      <c r="B27" s="334" t="s">
        <v>52</v>
      </c>
      <c r="C27" s="63" t="s">
        <v>845</v>
      </c>
      <c r="D27" s="134"/>
      <c r="E27" s="67"/>
      <c r="F27" s="67"/>
      <c r="G27" s="389">
        <f>SUM(G28:G30)</f>
        <v>0</v>
      </c>
      <c r="H27" s="67"/>
      <c r="I27" s="67"/>
      <c r="J27" s="67"/>
      <c r="K27" s="67"/>
      <c r="L27" s="67"/>
      <c r="M27" s="67"/>
      <c r="N27" s="67"/>
      <c r="O27" s="67"/>
      <c r="P27" s="390">
        <f>SUM(P28:P30)</f>
        <v>0</v>
      </c>
      <c r="Q27" s="134"/>
      <c r="R27" s="67"/>
      <c r="S27" s="67"/>
      <c r="T27" s="389">
        <f>SUM(T28:T30)</f>
        <v>0</v>
      </c>
      <c r="U27" s="67"/>
      <c r="V27" s="67"/>
      <c r="W27" s="67"/>
      <c r="X27" s="67"/>
      <c r="Y27" s="67"/>
      <c r="Z27" s="67"/>
      <c r="AA27" s="67"/>
      <c r="AB27" s="67"/>
      <c r="AC27" s="390">
        <f>SUM(AC28:AC30)</f>
        <v>0</v>
      </c>
    </row>
    <row r="28" spans="1:29" ht="24.95" customHeight="1" x14ac:dyDescent="0.25">
      <c r="A28" s="33"/>
      <c r="B28" s="335" t="s">
        <v>155</v>
      </c>
      <c r="C28" s="127" t="s">
        <v>841</v>
      </c>
      <c r="D28" s="568"/>
      <c r="E28" s="569"/>
      <c r="F28" s="570"/>
      <c r="G28" s="133"/>
      <c r="H28" s="67"/>
      <c r="I28" s="67"/>
      <c r="J28" s="67"/>
      <c r="K28" s="68">
        <v>0.05</v>
      </c>
      <c r="L28" s="67"/>
      <c r="M28" s="67"/>
      <c r="N28" s="67"/>
      <c r="O28" s="69"/>
      <c r="P28" s="390">
        <f>G28*O28</f>
        <v>0</v>
      </c>
      <c r="Q28" s="568"/>
      <c r="R28" s="569"/>
      <c r="S28" s="570"/>
      <c r="T28" s="133"/>
      <c r="U28" s="67"/>
      <c r="V28" s="67"/>
      <c r="W28" s="67"/>
      <c r="X28" s="68">
        <v>0.05</v>
      </c>
      <c r="Y28" s="67"/>
      <c r="Z28" s="67"/>
      <c r="AA28" s="67"/>
      <c r="AB28" s="69"/>
      <c r="AC28" s="390">
        <f>T28*AB28</f>
        <v>0</v>
      </c>
    </row>
    <row r="29" spans="1:29" ht="33" customHeight="1" x14ac:dyDescent="0.25">
      <c r="A29" s="33"/>
      <c r="B29" s="335" t="s">
        <v>156</v>
      </c>
      <c r="C29" s="127" t="s">
        <v>842</v>
      </c>
      <c r="D29" s="565"/>
      <c r="E29" s="566"/>
      <c r="F29" s="567"/>
      <c r="G29" s="132"/>
      <c r="H29" s="67"/>
      <c r="I29" s="67"/>
      <c r="J29" s="67"/>
      <c r="K29" s="68">
        <v>0.5</v>
      </c>
      <c r="L29" s="67"/>
      <c r="M29" s="67"/>
      <c r="N29" s="67"/>
      <c r="O29" s="69"/>
      <c r="P29" s="390">
        <f>G29*O29</f>
        <v>0</v>
      </c>
      <c r="Q29" s="565"/>
      <c r="R29" s="566"/>
      <c r="S29" s="567"/>
      <c r="T29" s="132"/>
      <c r="U29" s="67"/>
      <c r="V29" s="67"/>
      <c r="W29" s="67"/>
      <c r="X29" s="68">
        <v>0.5</v>
      </c>
      <c r="Y29" s="67"/>
      <c r="Z29" s="67"/>
      <c r="AA29" s="67"/>
      <c r="AB29" s="69"/>
      <c r="AC29" s="390">
        <f>T29*AB29</f>
        <v>0</v>
      </c>
    </row>
    <row r="30" spans="1:29" ht="24.95" customHeight="1" x14ac:dyDescent="0.25">
      <c r="A30" s="33"/>
      <c r="B30" s="335" t="s">
        <v>157</v>
      </c>
      <c r="C30" s="127" t="s">
        <v>843</v>
      </c>
      <c r="D30" s="565"/>
      <c r="E30" s="566"/>
      <c r="F30" s="567"/>
      <c r="G30" s="132"/>
      <c r="H30" s="67"/>
      <c r="I30" s="67"/>
      <c r="J30" s="67"/>
      <c r="K30" s="68">
        <v>1</v>
      </c>
      <c r="L30" s="67"/>
      <c r="M30" s="67"/>
      <c r="N30" s="67"/>
      <c r="O30" s="69"/>
      <c r="P30" s="390">
        <f>G30*O30</f>
        <v>0</v>
      </c>
      <c r="Q30" s="565"/>
      <c r="R30" s="566"/>
      <c r="S30" s="567"/>
      <c r="T30" s="132"/>
      <c r="U30" s="67"/>
      <c r="V30" s="67"/>
      <c r="W30" s="67"/>
      <c r="X30" s="68">
        <v>1</v>
      </c>
      <c r="Y30" s="67"/>
      <c r="Z30" s="67"/>
      <c r="AA30" s="67"/>
      <c r="AB30" s="69"/>
      <c r="AC30" s="390">
        <f>T30*AB30</f>
        <v>0</v>
      </c>
    </row>
    <row r="31" spans="1:29" ht="30" customHeight="1" x14ac:dyDescent="0.25">
      <c r="A31" s="33"/>
      <c r="B31" s="334" t="s">
        <v>158</v>
      </c>
      <c r="C31" s="63" t="s">
        <v>846</v>
      </c>
      <c r="D31" s="134"/>
      <c r="E31" s="67"/>
      <c r="F31" s="67"/>
      <c r="G31" s="389">
        <f>SUM(G32:G34)</f>
        <v>0</v>
      </c>
      <c r="H31" s="67"/>
      <c r="I31" s="67"/>
      <c r="J31" s="67"/>
      <c r="K31" s="67"/>
      <c r="L31" s="67"/>
      <c r="M31" s="67"/>
      <c r="N31" s="67"/>
      <c r="O31" s="67"/>
      <c r="P31" s="390">
        <f>SUM(P32:P34)</f>
        <v>0</v>
      </c>
      <c r="Q31" s="134"/>
      <c r="R31" s="67"/>
      <c r="S31" s="67"/>
      <c r="T31" s="389">
        <f>SUM(T32:T34)</f>
        <v>0</v>
      </c>
      <c r="U31" s="67"/>
      <c r="V31" s="67"/>
      <c r="W31" s="67"/>
      <c r="X31" s="67"/>
      <c r="Y31" s="67"/>
      <c r="Z31" s="67"/>
      <c r="AA31" s="67"/>
      <c r="AB31" s="67"/>
      <c r="AC31" s="390">
        <f>SUM(AC32:AC34)</f>
        <v>0</v>
      </c>
    </row>
    <row r="32" spans="1:29" ht="24.95" customHeight="1" x14ac:dyDescent="0.25">
      <c r="A32" s="33"/>
      <c r="B32" s="335" t="s">
        <v>159</v>
      </c>
      <c r="C32" s="127" t="s">
        <v>841</v>
      </c>
      <c r="D32" s="568"/>
      <c r="E32" s="569"/>
      <c r="F32" s="570"/>
      <c r="G32" s="133"/>
      <c r="H32" s="67"/>
      <c r="I32" s="67"/>
      <c r="J32" s="67"/>
      <c r="K32" s="68">
        <v>7.0000000000000007E-2</v>
      </c>
      <c r="L32" s="67"/>
      <c r="M32" s="67"/>
      <c r="N32" s="67"/>
      <c r="O32" s="69"/>
      <c r="P32" s="390">
        <f>G32*O32</f>
        <v>0</v>
      </c>
      <c r="Q32" s="568"/>
      <c r="R32" s="569"/>
      <c r="S32" s="570"/>
      <c r="T32" s="133"/>
      <c r="U32" s="67"/>
      <c r="V32" s="67"/>
      <c r="W32" s="67"/>
      <c r="X32" s="68">
        <v>7.0000000000000007E-2</v>
      </c>
      <c r="Y32" s="67"/>
      <c r="Z32" s="67"/>
      <c r="AA32" s="67"/>
      <c r="AB32" s="69"/>
      <c r="AC32" s="390">
        <f>T32*AB32</f>
        <v>0</v>
      </c>
    </row>
    <row r="33" spans="1:29" s="46" customFormat="1" ht="32.25" customHeight="1" x14ac:dyDescent="0.25">
      <c r="B33" s="335" t="s">
        <v>160</v>
      </c>
      <c r="C33" s="127" t="s">
        <v>842</v>
      </c>
      <c r="D33" s="568"/>
      <c r="E33" s="569"/>
      <c r="F33" s="570"/>
      <c r="G33" s="133"/>
      <c r="H33" s="67"/>
      <c r="I33" s="67"/>
      <c r="J33" s="67"/>
      <c r="K33" s="68">
        <v>0.5</v>
      </c>
      <c r="L33" s="67"/>
      <c r="M33" s="67"/>
      <c r="N33" s="67"/>
      <c r="O33" s="69"/>
      <c r="P33" s="390">
        <f>G33*O33</f>
        <v>0</v>
      </c>
      <c r="Q33" s="568"/>
      <c r="R33" s="569"/>
      <c r="S33" s="570"/>
      <c r="T33" s="133"/>
      <c r="U33" s="67"/>
      <c r="V33" s="67"/>
      <c r="W33" s="67"/>
      <c r="X33" s="68">
        <v>0.5</v>
      </c>
      <c r="Y33" s="67"/>
      <c r="Z33" s="67"/>
      <c r="AA33" s="67"/>
      <c r="AB33" s="69"/>
      <c r="AC33" s="390">
        <f>T33*AB33</f>
        <v>0</v>
      </c>
    </row>
    <row r="34" spans="1:29" ht="24.95" customHeight="1" x14ac:dyDescent="0.25">
      <c r="A34" s="33"/>
      <c r="B34" s="335" t="s">
        <v>161</v>
      </c>
      <c r="C34" s="127" t="s">
        <v>843</v>
      </c>
      <c r="D34" s="565"/>
      <c r="E34" s="566"/>
      <c r="F34" s="567"/>
      <c r="G34" s="132"/>
      <c r="H34" s="67"/>
      <c r="I34" s="67"/>
      <c r="J34" s="67"/>
      <c r="K34" s="68">
        <v>1</v>
      </c>
      <c r="L34" s="67"/>
      <c r="M34" s="67"/>
      <c r="N34" s="67"/>
      <c r="O34" s="69"/>
      <c r="P34" s="390">
        <f>G34*O34</f>
        <v>0</v>
      </c>
      <c r="Q34" s="565"/>
      <c r="R34" s="566"/>
      <c r="S34" s="567"/>
      <c r="T34" s="132"/>
      <c r="U34" s="67"/>
      <c r="V34" s="67"/>
      <c r="W34" s="67"/>
      <c r="X34" s="68">
        <v>1</v>
      </c>
      <c r="Y34" s="67"/>
      <c r="Z34" s="67"/>
      <c r="AA34" s="67"/>
      <c r="AB34" s="69"/>
      <c r="AC34" s="390">
        <f>T34*AB34</f>
        <v>0</v>
      </c>
    </row>
    <row r="35" spans="1:29" ht="30" customHeight="1" x14ac:dyDescent="0.25">
      <c r="A35" s="33"/>
      <c r="B35" s="334" t="s">
        <v>162</v>
      </c>
      <c r="C35" s="63" t="s">
        <v>847</v>
      </c>
      <c r="D35" s="134"/>
      <c r="E35" s="67"/>
      <c r="F35" s="67"/>
      <c r="G35" s="389">
        <f>SUM(G36:G38)</f>
        <v>0</v>
      </c>
      <c r="H35" s="67"/>
      <c r="I35" s="67"/>
      <c r="J35" s="67"/>
      <c r="K35" s="67"/>
      <c r="L35" s="67"/>
      <c r="M35" s="67"/>
      <c r="N35" s="67"/>
      <c r="O35" s="67"/>
      <c r="P35" s="390">
        <f>SUM(P36:P38)</f>
        <v>0</v>
      </c>
      <c r="Q35" s="134"/>
      <c r="R35" s="67"/>
      <c r="S35" s="67"/>
      <c r="T35" s="389">
        <f>SUM(T36:T38)</f>
        <v>0</v>
      </c>
      <c r="U35" s="67"/>
      <c r="V35" s="67"/>
      <c r="W35" s="67"/>
      <c r="X35" s="67"/>
      <c r="Y35" s="67"/>
      <c r="Z35" s="67"/>
      <c r="AA35" s="67"/>
      <c r="AB35" s="67"/>
      <c r="AC35" s="390">
        <f>SUM(AC36:AC38)</f>
        <v>0</v>
      </c>
    </row>
    <row r="36" spans="1:29" ht="24.95" customHeight="1" x14ac:dyDescent="0.25">
      <c r="A36" s="33"/>
      <c r="B36" s="335" t="s">
        <v>163</v>
      </c>
      <c r="C36" s="127" t="s">
        <v>841</v>
      </c>
      <c r="D36" s="565"/>
      <c r="E36" s="566"/>
      <c r="F36" s="567"/>
      <c r="G36" s="132"/>
      <c r="H36" s="67"/>
      <c r="I36" s="67"/>
      <c r="J36" s="67"/>
      <c r="K36" s="68">
        <v>0.12</v>
      </c>
      <c r="L36" s="67"/>
      <c r="M36" s="67"/>
      <c r="N36" s="67"/>
      <c r="O36" s="69"/>
      <c r="P36" s="390">
        <f>G36*O36</f>
        <v>0</v>
      </c>
      <c r="Q36" s="565"/>
      <c r="R36" s="566"/>
      <c r="S36" s="567"/>
      <c r="T36" s="132"/>
      <c r="U36" s="67"/>
      <c r="V36" s="67"/>
      <c r="W36" s="67"/>
      <c r="X36" s="68">
        <v>0.12</v>
      </c>
      <c r="Y36" s="67"/>
      <c r="Z36" s="67"/>
      <c r="AA36" s="67"/>
      <c r="AB36" s="69"/>
      <c r="AC36" s="390">
        <f>T36*AB36</f>
        <v>0</v>
      </c>
    </row>
    <row r="37" spans="1:29" ht="39" customHeight="1" x14ac:dyDescent="0.25">
      <c r="A37" s="33"/>
      <c r="B37" s="335" t="s">
        <v>164</v>
      </c>
      <c r="C37" s="127" t="s">
        <v>842</v>
      </c>
      <c r="D37" s="568"/>
      <c r="E37" s="569"/>
      <c r="F37" s="570"/>
      <c r="G37" s="133"/>
      <c r="H37" s="67"/>
      <c r="I37" s="67"/>
      <c r="J37" s="67"/>
      <c r="K37" s="68">
        <v>0.5</v>
      </c>
      <c r="L37" s="67"/>
      <c r="M37" s="67"/>
      <c r="N37" s="67"/>
      <c r="O37" s="69"/>
      <c r="P37" s="390">
        <f>G37*O37</f>
        <v>0</v>
      </c>
      <c r="Q37" s="568"/>
      <c r="R37" s="569"/>
      <c r="S37" s="570"/>
      <c r="T37" s="133"/>
      <c r="U37" s="67"/>
      <c r="V37" s="67"/>
      <c r="W37" s="67"/>
      <c r="X37" s="68">
        <v>0.5</v>
      </c>
      <c r="Y37" s="67"/>
      <c r="Z37" s="67"/>
      <c r="AA37" s="67"/>
      <c r="AB37" s="69"/>
      <c r="AC37" s="390">
        <f>T37*AB37</f>
        <v>0</v>
      </c>
    </row>
    <row r="38" spans="1:29" ht="24.95" customHeight="1" x14ac:dyDescent="0.25">
      <c r="A38" s="33"/>
      <c r="B38" s="335" t="s">
        <v>165</v>
      </c>
      <c r="C38" s="127" t="s">
        <v>843</v>
      </c>
      <c r="D38" s="568"/>
      <c r="E38" s="569"/>
      <c r="F38" s="570"/>
      <c r="G38" s="133"/>
      <c r="H38" s="67"/>
      <c r="I38" s="67"/>
      <c r="J38" s="67"/>
      <c r="K38" s="68">
        <v>1</v>
      </c>
      <c r="L38" s="67"/>
      <c r="M38" s="67"/>
      <c r="N38" s="67"/>
      <c r="O38" s="69"/>
      <c r="P38" s="390">
        <f>G38*O38</f>
        <v>0</v>
      </c>
      <c r="Q38" s="568"/>
      <c r="R38" s="569"/>
      <c r="S38" s="570"/>
      <c r="T38" s="133"/>
      <c r="U38" s="67"/>
      <c r="V38" s="67"/>
      <c r="W38" s="67"/>
      <c r="X38" s="68">
        <v>1</v>
      </c>
      <c r="Y38" s="67"/>
      <c r="Z38" s="67"/>
      <c r="AA38" s="67"/>
      <c r="AB38" s="69"/>
      <c r="AC38" s="390">
        <f>T38*AB38</f>
        <v>0</v>
      </c>
    </row>
    <row r="39" spans="1:29" ht="30" customHeight="1" x14ac:dyDescent="0.25">
      <c r="A39" s="33"/>
      <c r="B39" s="334" t="s">
        <v>166</v>
      </c>
      <c r="C39" s="63" t="s">
        <v>848</v>
      </c>
      <c r="D39" s="134"/>
      <c r="E39" s="67"/>
      <c r="F39" s="67"/>
      <c r="G39" s="389">
        <f>SUM(G40:G42)</f>
        <v>0</v>
      </c>
      <c r="H39" s="67"/>
      <c r="I39" s="67"/>
      <c r="J39" s="67"/>
      <c r="K39" s="67"/>
      <c r="L39" s="67"/>
      <c r="M39" s="67"/>
      <c r="N39" s="67"/>
      <c r="O39" s="67"/>
      <c r="P39" s="390">
        <f>SUM(P40:P42)</f>
        <v>0</v>
      </c>
      <c r="Q39" s="134"/>
      <c r="R39" s="67"/>
      <c r="S39" s="67"/>
      <c r="T39" s="389">
        <f>SUM(T40:T42)</f>
        <v>0</v>
      </c>
      <c r="U39" s="67"/>
      <c r="V39" s="67"/>
      <c r="W39" s="67"/>
      <c r="X39" s="67"/>
      <c r="Y39" s="67"/>
      <c r="Z39" s="67"/>
      <c r="AA39" s="67"/>
      <c r="AB39" s="67"/>
      <c r="AC39" s="390">
        <f>SUM(AC40:AC42)</f>
        <v>0</v>
      </c>
    </row>
    <row r="40" spans="1:29" ht="24.95" customHeight="1" x14ac:dyDescent="0.25">
      <c r="A40" s="33"/>
      <c r="B40" s="335" t="s">
        <v>167</v>
      </c>
      <c r="C40" s="127" t="s">
        <v>841</v>
      </c>
      <c r="D40" s="565"/>
      <c r="E40" s="566"/>
      <c r="F40" s="567"/>
      <c r="G40" s="132"/>
      <c r="H40" s="67"/>
      <c r="I40" s="67"/>
      <c r="J40" s="67"/>
      <c r="K40" s="68">
        <v>0.15</v>
      </c>
      <c r="L40" s="67"/>
      <c r="M40" s="67"/>
      <c r="N40" s="67"/>
      <c r="O40" s="69"/>
      <c r="P40" s="390">
        <f>G40*O40</f>
        <v>0</v>
      </c>
      <c r="Q40" s="565"/>
      <c r="R40" s="566"/>
      <c r="S40" s="567"/>
      <c r="T40" s="132"/>
      <c r="U40" s="67"/>
      <c r="V40" s="67"/>
      <c r="W40" s="67"/>
      <c r="X40" s="68">
        <v>0.15</v>
      </c>
      <c r="Y40" s="67"/>
      <c r="Z40" s="67"/>
      <c r="AA40" s="67"/>
      <c r="AB40" s="69"/>
      <c r="AC40" s="390">
        <f>T40*AB40</f>
        <v>0</v>
      </c>
    </row>
    <row r="41" spans="1:29" ht="33" customHeight="1" x14ac:dyDescent="0.25">
      <c r="A41" s="33"/>
      <c r="B41" s="335" t="s">
        <v>168</v>
      </c>
      <c r="C41" s="127" t="s">
        <v>842</v>
      </c>
      <c r="D41" s="565"/>
      <c r="E41" s="566"/>
      <c r="F41" s="567"/>
      <c r="G41" s="132"/>
      <c r="H41" s="67"/>
      <c r="I41" s="67"/>
      <c r="J41" s="67"/>
      <c r="K41" s="68">
        <v>0.5</v>
      </c>
      <c r="L41" s="67"/>
      <c r="M41" s="67"/>
      <c r="N41" s="67"/>
      <c r="O41" s="69"/>
      <c r="P41" s="390">
        <f>G41*O41</f>
        <v>0</v>
      </c>
      <c r="Q41" s="565"/>
      <c r="R41" s="566"/>
      <c r="S41" s="567"/>
      <c r="T41" s="132"/>
      <c r="U41" s="67"/>
      <c r="V41" s="67"/>
      <c r="W41" s="67"/>
      <c r="X41" s="68">
        <v>0.5</v>
      </c>
      <c r="Y41" s="67"/>
      <c r="Z41" s="67"/>
      <c r="AA41" s="67"/>
      <c r="AB41" s="69"/>
      <c r="AC41" s="390">
        <f>T41*AB41</f>
        <v>0</v>
      </c>
    </row>
    <row r="42" spans="1:29" ht="24.95" customHeight="1" x14ac:dyDescent="0.25">
      <c r="A42" s="33"/>
      <c r="B42" s="335" t="s">
        <v>169</v>
      </c>
      <c r="C42" s="127" t="s">
        <v>843</v>
      </c>
      <c r="D42" s="568"/>
      <c r="E42" s="569"/>
      <c r="F42" s="570"/>
      <c r="G42" s="133"/>
      <c r="H42" s="67"/>
      <c r="I42" s="67"/>
      <c r="J42" s="67"/>
      <c r="K42" s="68">
        <v>1</v>
      </c>
      <c r="L42" s="67"/>
      <c r="M42" s="67"/>
      <c r="N42" s="67"/>
      <c r="O42" s="69"/>
      <c r="P42" s="390">
        <f>G42*O42</f>
        <v>0</v>
      </c>
      <c r="Q42" s="568"/>
      <c r="R42" s="569"/>
      <c r="S42" s="570"/>
      <c r="T42" s="133"/>
      <c r="U42" s="67"/>
      <c r="V42" s="67"/>
      <c r="W42" s="67"/>
      <c r="X42" s="68">
        <v>1</v>
      </c>
      <c r="Y42" s="67"/>
      <c r="Z42" s="67"/>
      <c r="AA42" s="67"/>
      <c r="AB42" s="69"/>
      <c r="AC42" s="390">
        <f>T42*AB42</f>
        <v>0</v>
      </c>
    </row>
    <row r="43" spans="1:29" ht="30" customHeight="1" x14ac:dyDescent="0.25">
      <c r="A43" s="33"/>
      <c r="B43" s="334" t="s">
        <v>170</v>
      </c>
      <c r="C43" s="63" t="s">
        <v>849</v>
      </c>
      <c r="D43" s="134"/>
      <c r="E43" s="67"/>
      <c r="F43" s="67"/>
      <c r="G43" s="389">
        <f>SUM(G44:G46)</f>
        <v>0</v>
      </c>
      <c r="H43" s="67"/>
      <c r="I43" s="67"/>
      <c r="J43" s="67"/>
      <c r="K43" s="67"/>
      <c r="L43" s="67"/>
      <c r="M43" s="67"/>
      <c r="N43" s="67"/>
      <c r="O43" s="67"/>
      <c r="P43" s="390">
        <f>SUM(P44:P46)</f>
        <v>0</v>
      </c>
      <c r="Q43" s="134"/>
      <c r="R43" s="67"/>
      <c r="S43" s="67"/>
      <c r="T43" s="389">
        <f>SUM(T44:T46)</f>
        <v>0</v>
      </c>
      <c r="U43" s="67"/>
      <c r="V43" s="67"/>
      <c r="W43" s="67"/>
      <c r="X43" s="67"/>
      <c r="Y43" s="67"/>
      <c r="Z43" s="67"/>
      <c r="AA43" s="67"/>
      <c r="AB43" s="67"/>
      <c r="AC43" s="390">
        <f>SUM(AC44:AC46)</f>
        <v>0</v>
      </c>
    </row>
    <row r="44" spans="1:29" ht="24.95" customHeight="1" x14ac:dyDescent="0.25">
      <c r="A44" s="33"/>
      <c r="B44" s="335" t="s">
        <v>171</v>
      </c>
      <c r="C44" s="127" t="s">
        <v>841</v>
      </c>
      <c r="D44" s="565"/>
      <c r="E44" s="566"/>
      <c r="F44" s="567"/>
      <c r="G44" s="132"/>
      <c r="H44" s="67"/>
      <c r="I44" s="67"/>
      <c r="J44" s="67"/>
      <c r="K44" s="68">
        <v>0.2</v>
      </c>
      <c r="L44" s="67"/>
      <c r="M44" s="67"/>
      <c r="N44" s="67"/>
      <c r="O44" s="69"/>
      <c r="P44" s="390">
        <f>G44*O44</f>
        <v>0</v>
      </c>
      <c r="Q44" s="565"/>
      <c r="R44" s="566"/>
      <c r="S44" s="567"/>
      <c r="T44" s="132"/>
      <c r="U44" s="67"/>
      <c r="V44" s="67"/>
      <c r="W44" s="67"/>
      <c r="X44" s="68">
        <v>0.2</v>
      </c>
      <c r="Y44" s="67"/>
      <c r="Z44" s="67"/>
      <c r="AA44" s="67"/>
      <c r="AB44" s="69"/>
      <c r="AC44" s="390">
        <f>T44*AB44</f>
        <v>0</v>
      </c>
    </row>
    <row r="45" spans="1:29" ht="31.5" customHeight="1" x14ac:dyDescent="0.25">
      <c r="A45" s="33"/>
      <c r="B45" s="335" t="s">
        <v>172</v>
      </c>
      <c r="C45" s="127" t="s">
        <v>842</v>
      </c>
      <c r="D45" s="565"/>
      <c r="E45" s="566"/>
      <c r="F45" s="567"/>
      <c r="G45" s="132"/>
      <c r="H45" s="67"/>
      <c r="I45" s="67"/>
      <c r="J45" s="67"/>
      <c r="K45" s="68">
        <v>0.5</v>
      </c>
      <c r="L45" s="67"/>
      <c r="M45" s="67"/>
      <c r="N45" s="67"/>
      <c r="O45" s="69"/>
      <c r="P45" s="390">
        <f>G45*O45</f>
        <v>0</v>
      </c>
      <c r="Q45" s="565"/>
      <c r="R45" s="566"/>
      <c r="S45" s="567"/>
      <c r="T45" s="132"/>
      <c r="U45" s="67"/>
      <c r="V45" s="67"/>
      <c r="W45" s="67"/>
      <c r="X45" s="68">
        <v>0.5</v>
      </c>
      <c r="Y45" s="67"/>
      <c r="Z45" s="67"/>
      <c r="AA45" s="67"/>
      <c r="AB45" s="69"/>
      <c r="AC45" s="390">
        <f>T45*AB45</f>
        <v>0</v>
      </c>
    </row>
    <row r="46" spans="1:29" ht="24.95" customHeight="1" x14ac:dyDescent="0.25">
      <c r="A46" s="33"/>
      <c r="B46" s="335" t="s">
        <v>173</v>
      </c>
      <c r="C46" s="127" t="s">
        <v>843</v>
      </c>
      <c r="D46" s="565"/>
      <c r="E46" s="566"/>
      <c r="F46" s="567"/>
      <c r="G46" s="132"/>
      <c r="H46" s="67"/>
      <c r="I46" s="67"/>
      <c r="J46" s="67"/>
      <c r="K46" s="68">
        <v>1</v>
      </c>
      <c r="L46" s="67"/>
      <c r="M46" s="67"/>
      <c r="N46" s="67"/>
      <c r="O46" s="69"/>
      <c r="P46" s="390">
        <f>G46*O46</f>
        <v>0</v>
      </c>
      <c r="Q46" s="565"/>
      <c r="R46" s="566"/>
      <c r="S46" s="567"/>
      <c r="T46" s="132"/>
      <c r="U46" s="67"/>
      <c r="V46" s="67"/>
      <c r="W46" s="67"/>
      <c r="X46" s="68">
        <v>1</v>
      </c>
      <c r="Y46" s="67"/>
      <c r="Z46" s="67"/>
      <c r="AA46" s="67"/>
      <c r="AB46" s="69"/>
      <c r="AC46" s="390">
        <f>T46*AB46</f>
        <v>0</v>
      </c>
    </row>
    <row r="47" spans="1:29" ht="39.950000000000003" customHeight="1" x14ac:dyDescent="0.25">
      <c r="A47" s="33"/>
      <c r="B47" s="334" t="s">
        <v>174</v>
      </c>
      <c r="C47" s="63" t="s">
        <v>850</v>
      </c>
      <c r="D47" s="134"/>
      <c r="E47" s="67"/>
      <c r="F47" s="67"/>
      <c r="G47" s="389">
        <f>SUM(G48:G50)</f>
        <v>0</v>
      </c>
      <c r="H47" s="67"/>
      <c r="I47" s="67"/>
      <c r="J47" s="67"/>
      <c r="K47" s="67"/>
      <c r="L47" s="67"/>
      <c r="M47" s="67"/>
      <c r="N47" s="67"/>
      <c r="O47" s="67"/>
      <c r="P47" s="390">
        <f>SUM(P48:P50)</f>
        <v>0</v>
      </c>
      <c r="Q47" s="134"/>
      <c r="R47" s="67"/>
      <c r="S47" s="67"/>
      <c r="T47" s="389">
        <f>SUM(T48:T50)</f>
        <v>0</v>
      </c>
      <c r="U47" s="67"/>
      <c r="V47" s="67"/>
      <c r="W47" s="67"/>
      <c r="X47" s="67"/>
      <c r="Y47" s="67"/>
      <c r="Z47" s="67"/>
      <c r="AA47" s="67"/>
      <c r="AB47" s="67"/>
      <c r="AC47" s="390">
        <f>SUM(AC48:AC50)</f>
        <v>0</v>
      </c>
    </row>
    <row r="48" spans="1:29" ht="24.95" customHeight="1" x14ac:dyDescent="0.25">
      <c r="A48" s="33"/>
      <c r="B48" s="335" t="s">
        <v>175</v>
      </c>
      <c r="C48" s="127" t="s">
        <v>841</v>
      </c>
      <c r="D48" s="568"/>
      <c r="E48" s="569"/>
      <c r="F48" s="570"/>
      <c r="G48" s="133"/>
      <c r="H48" s="67"/>
      <c r="I48" s="67"/>
      <c r="J48" s="67"/>
      <c r="K48" s="68">
        <v>0.25</v>
      </c>
      <c r="L48" s="67"/>
      <c r="M48" s="67"/>
      <c r="N48" s="67"/>
      <c r="O48" s="69"/>
      <c r="P48" s="390">
        <f>G48*O48</f>
        <v>0</v>
      </c>
      <c r="Q48" s="568"/>
      <c r="R48" s="569"/>
      <c r="S48" s="570"/>
      <c r="T48" s="133"/>
      <c r="U48" s="67"/>
      <c r="V48" s="67"/>
      <c r="W48" s="67"/>
      <c r="X48" s="68">
        <v>0.25</v>
      </c>
      <c r="Y48" s="67"/>
      <c r="Z48" s="67"/>
      <c r="AA48" s="67"/>
      <c r="AB48" s="69"/>
      <c r="AC48" s="390">
        <f>T48*AB48</f>
        <v>0</v>
      </c>
    </row>
    <row r="49" spans="1:29" ht="34.5" customHeight="1" x14ac:dyDescent="0.25">
      <c r="A49" s="33"/>
      <c r="B49" s="335" t="s">
        <v>176</v>
      </c>
      <c r="C49" s="127" t="s">
        <v>842</v>
      </c>
      <c r="D49" s="565"/>
      <c r="E49" s="566"/>
      <c r="F49" s="567"/>
      <c r="G49" s="132"/>
      <c r="H49" s="67"/>
      <c r="I49" s="67"/>
      <c r="J49" s="67"/>
      <c r="K49" s="68">
        <v>0.5</v>
      </c>
      <c r="L49" s="67"/>
      <c r="M49" s="67"/>
      <c r="N49" s="67"/>
      <c r="O49" s="69"/>
      <c r="P49" s="390">
        <f>G49*O49</f>
        <v>0</v>
      </c>
      <c r="Q49" s="565"/>
      <c r="R49" s="566"/>
      <c r="S49" s="567"/>
      <c r="T49" s="132"/>
      <c r="U49" s="67"/>
      <c r="V49" s="67"/>
      <c r="W49" s="67"/>
      <c r="X49" s="68">
        <v>0.5</v>
      </c>
      <c r="Y49" s="67"/>
      <c r="Z49" s="67"/>
      <c r="AA49" s="67"/>
      <c r="AB49" s="69"/>
      <c r="AC49" s="390">
        <f>T49*AB49</f>
        <v>0</v>
      </c>
    </row>
    <row r="50" spans="1:29" ht="24.95" customHeight="1" x14ac:dyDescent="0.25">
      <c r="A50" s="33"/>
      <c r="B50" s="335" t="s">
        <v>177</v>
      </c>
      <c r="C50" s="127" t="s">
        <v>843</v>
      </c>
      <c r="D50" s="565"/>
      <c r="E50" s="566"/>
      <c r="F50" s="567"/>
      <c r="G50" s="132"/>
      <c r="H50" s="67"/>
      <c r="I50" s="67"/>
      <c r="J50" s="67"/>
      <c r="K50" s="68">
        <v>1</v>
      </c>
      <c r="L50" s="67"/>
      <c r="M50" s="67"/>
      <c r="N50" s="67"/>
      <c r="O50" s="69"/>
      <c r="P50" s="390">
        <f>G50*O50</f>
        <v>0</v>
      </c>
      <c r="Q50" s="565"/>
      <c r="R50" s="566"/>
      <c r="S50" s="567"/>
      <c r="T50" s="132"/>
      <c r="U50" s="67"/>
      <c r="V50" s="67"/>
      <c r="W50" s="67"/>
      <c r="X50" s="68">
        <v>1</v>
      </c>
      <c r="Y50" s="67"/>
      <c r="Z50" s="67"/>
      <c r="AA50" s="67"/>
      <c r="AB50" s="69"/>
      <c r="AC50" s="390">
        <f>T50*AB50</f>
        <v>0</v>
      </c>
    </row>
    <row r="51" spans="1:29" ht="30" customHeight="1" x14ac:dyDescent="0.25">
      <c r="A51" s="33"/>
      <c r="B51" s="334" t="s">
        <v>178</v>
      </c>
      <c r="C51" s="63" t="s">
        <v>851</v>
      </c>
      <c r="D51" s="134"/>
      <c r="E51" s="67"/>
      <c r="F51" s="67"/>
      <c r="G51" s="389">
        <f>SUM(G52:G54)</f>
        <v>0</v>
      </c>
      <c r="H51" s="67"/>
      <c r="I51" s="67"/>
      <c r="J51" s="67"/>
      <c r="K51" s="67"/>
      <c r="L51" s="67"/>
      <c r="M51" s="67"/>
      <c r="N51" s="67"/>
      <c r="O51" s="67"/>
      <c r="P51" s="390">
        <f>SUM(P52:P54)</f>
        <v>0</v>
      </c>
      <c r="Q51" s="134"/>
      <c r="R51" s="67"/>
      <c r="S51" s="67"/>
      <c r="T51" s="389">
        <f>SUM(T52:T54)</f>
        <v>0</v>
      </c>
      <c r="U51" s="67"/>
      <c r="V51" s="67"/>
      <c r="W51" s="67"/>
      <c r="X51" s="67"/>
      <c r="Y51" s="67"/>
      <c r="Z51" s="67"/>
      <c r="AA51" s="67"/>
      <c r="AB51" s="67"/>
      <c r="AC51" s="390">
        <f>SUM(AC52:AC54)</f>
        <v>0</v>
      </c>
    </row>
    <row r="52" spans="1:29" ht="24.95" customHeight="1" x14ac:dyDescent="0.25">
      <c r="A52" s="33"/>
      <c r="B52" s="335" t="s">
        <v>179</v>
      </c>
      <c r="C52" s="127" t="s">
        <v>841</v>
      </c>
      <c r="D52" s="568"/>
      <c r="E52" s="569"/>
      <c r="F52" s="570"/>
      <c r="G52" s="133"/>
      <c r="H52" s="67"/>
      <c r="I52" s="67"/>
      <c r="J52" s="67"/>
      <c r="K52" s="68">
        <v>0.3</v>
      </c>
      <c r="L52" s="67"/>
      <c r="M52" s="67"/>
      <c r="N52" s="67"/>
      <c r="O52" s="69"/>
      <c r="P52" s="390">
        <f>G52*O52</f>
        <v>0</v>
      </c>
      <c r="Q52" s="568"/>
      <c r="R52" s="569"/>
      <c r="S52" s="570"/>
      <c r="T52" s="133"/>
      <c r="U52" s="67"/>
      <c r="V52" s="67"/>
      <c r="W52" s="67"/>
      <c r="X52" s="68">
        <v>0.3</v>
      </c>
      <c r="Y52" s="67"/>
      <c r="Z52" s="67"/>
      <c r="AA52" s="67"/>
      <c r="AB52" s="69"/>
      <c r="AC52" s="390">
        <f>T52*AB52</f>
        <v>0</v>
      </c>
    </row>
    <row r="53" spans="1:29" ht="34.5" customHeight="1" x14ac:dyDescent="0.25">
      <c r="A53" s="33"/>
      <c r="B53" s="335" t="s">
        <v>180</v>
      </c>
      <c r="C53" s="127" t="s">
        <v>842</v>
      </c>
      <c r="D53" s="568"/>
      <c r="E53" s="569"/>
      <c r="F53" s="570"/>
      <c r="G53" s="133"/>
      <c r="H53" s="67"/>
      <c r="I53" s="67"/>
      <c r="J53" s="67"/>
      <c r="K53" s="68">
        <v>0.5</v>
      </c>
      <c r="L53" s="67"/>
      <c r="M53" s="67"/>
      <c r="N53" s="67"/>
      <c r="O53" s="69"/>
      <c r="P53" s="390">
        <f>G53*O53</f>
        <v>0</v>
      </c>
      <c r="Q53" s="568"/>
      <c r="R53" s="569"/>
      <c r="S53" s="570"/>
      <c r="T53" s="133"/>
      <c r="U53" s="67"/>
      <c r="V53" s="67"/>
      <c r="W53" s="67"/>
      <c r="X53" s="68">
        <v>0.5</v>
      </c>
      <c r="Y53" s="67"/>
      <c r="Z53" s="67"/>
      <c r="AA53" s="67"/>
      <c r="AB53" s="69"/>
      <c r="AC53" s="390">
        <f>T53*AB53</f>
        <v>0</v>
      </c>
    </row>
    <row r="54" spans="1:29" ht="24.95" customHeight="1" x14ac:dyDescent="0.25">
      <c r="A54" s="33"/>
      <c r="B54" s="335" t="s">
        <v>181</v>
      </c>
      <c r="C54" s="127" t="s">
        <v>843</v>
      </c>
      <c r="D54" s="565"/>
      <c r="E54" s="566"/>
      <c r="F54" s="567"/>
      <c r="G54" s="132"/>
      <c r="H54" s="67"/>
      <c r="I54" s="67"/>
      <c r="J54" s="67"/>
      <c r="K54" s="68">
        <v>1</v>
      </c>
      <c r="L54" s="67"/>
      <c r="M54" s="67"/>
      <c r="N54" s="67"/>
      <c r="O54" s="69"/>
      <c r="P54" s="390">
        <f>G54*O54</f>
        <v>0</v>
      </c>
      <c r="Q54" s="565"/>
      <c r="R54" s="566"/>
      <c r="S54" s="567"/>
      <c r="T54" s="132"/>
      <c r="U54" s="67"/>
      <c r="V54" s="67"/>
      <c r="W54" s="67"/>
      <c r="X54" s="68">
        <v>1</v>
      </c>
      <c r="Y54" s="67"/>
      <c r="Z54" s="67"/>
      <c r="AA54" s="67"/>
      <c r="AB54" s="69"/>
      <c r="AC54" s="390">
        <f>T54*AB54</f>
        <v>0</v>
      </c>
    </row>
    <row r="55" spans="1:29" ht="30" customHeight="1" x14ac:dyDescent="0.25">
      <c r="A55" s="33"/>
      <c r="B55" s="334" t="s">
        <v>182</v>
      </c>
      <c r="C55" s="63" t="s">
        <v>852</v>
      </c>
      <c r="D55" s="134"/>
      <c r="E55" s="67"/>
      <c r="F55" s="67"/>
      <c r="G55" s="389">
        <f>SUM(G56:G58)</f>
        <v>0</v>
      </c>
      <c r="H55" s="67"/>
      <c r="I55" s="67"/>
      <c r="J55" s="67"/>
      <c r="K55" s="67"/>
      <c r="L55" s="67"/>
      <c r="M55" s="67"/>
      <c r="N55" s="67"/>
      <c r="O55" s="67"/>
      <c r="P55" s="390">
        <f>SUM(P56:P58)</f>
        <v>0</v>
      </c>
      <c r="Q55" s="134"/>
      <c r="R55" s="67"/>
      <c r="S55" s="67"/>
      <c r="T55" s="389">
        <f>SUM(T56:T58)</f>
        <v>0</v>
      </c>
      <c r="U55" s="67"/>
      <c r="V55" s="67"/>
      <c r="W55" s="67"/>
      <c r="X55" s="67"/>
      <c r="Y55" s="67"/>
      <c r="Z55" s="67"/>
      <c r="AA55" s="67"/>
      <c r="AB55" s="67"/>
      <c r="AC55" s="390">
        <f>SUM(AC56:AC58)</f>
        <v>0</v>
      </c>
    </row>
    <row r="56" spans="1:29" ht="24.95" customHeight="1" x14ac:dyDescent="0.25">
      <c r="A56" s="33"/>
      <c r="B56" s="335" t="s">
        <v>183</v>
      </c>
      <c r="C56" s="127" t="s">
        <v>841</v>
      </c>
      <c r="D56" s="565"/>
      <c r="E56" s="566"/>
      <c r="F56" s="567"/>
      <c r="G56" s="132"/>
      <c r="H56" s="67"/>
      <c r="I56" s="67"/>
      <c r="J56" s="67"/>
      <c r="K56" s="68">
        <v>0.35</v>
      </c>
      <c r="L56" s="67"/>
      <c r="M56" s="67"/>
      <c r="N56" s="67"/>
      <c r="O56" s="69"/>
      <c r="P56" s="390">
        <f>G56*O56</f>
        <v>0</v>
      </c>
      <c r="Q56" s="565"/>
      <c r="R56" s="566"/>
      <c r="S56" s="567"/>
      <c r="T56" s="132"/>
      <c r="U56" s="67"/>
      <c r="V56" s="67"/>
      <c r="W56" s="67"/>
      <c r="X56" s="68">
        <v>0.35</v>
      </c>
      <c r="Y56" s="67"/>
      <c r="Z56" s="67"/>
      <c r="AA56" s="67"/>
      <c r="AB56" s="69"/>
      <c r="AC56" s="390">
        <f>T56*AB56</f>
        <v>0</v>
      </c>
    </row>
    <row r="57" spans="1:29" ht="36.75" customHeight="1" x14ac:dyDescent="0.25">
      <c r="A57" s="33"/>
      <c r="B57" s="335" t="s">
        <v>184</v>
      </c>
      <c r="C57" s="127" t="s">
        <v>842</v>
      </c>
      <c r="D57" s="568"/>
      <c r="E57" s="569"/>
      <c r="F57" s="570"/>
      <c r="G57" s="133"/>
      <c r="H57" s="67"/>
      <c r="I57" s="67"/>
      <c r="J57" s="67"/>
      <c r="K57" s="68">
        <v>0.5</v>
      </c>
      <c r="L57" s="67"/>
      <c r="M57" s="67"/>
      <c r="N57" s="67"/>
      <c r="O57" s="69"/>
      <c r="P57" s="390">
        <f>G57*O57</f>
        <v>0</v>
      </c>
      <c r="Q57" s="568"/>
      <c r="R57" s="569"/>
      <c r="S57" s="570"/>
      <c r="T57" s="133"/>
      <c r="U57" s="67"/>
      <c r="V57" s="67"/>
      <c r="W57" s="67"/>
      <c r="X57" s="68">
        <v>0.5</v>
      </c>
      <c r="Y57" s="67"/>
      <c r="Z57" s="67"/>
      <c r="AA57" s="67"/>
      <c r="AB57" s="69"/>
      <c r="AC57" s="390">
        <f>T57*AB57</f>
        <v>0</v>
      </c>
    </row>
    <row r="58" spans="1:29" ht="24.95" customHeight="1" x14ac:dyDescent="0.25">
      <c r="A58" s="33"/>
      <c r="B58" s="335" t="s">
        <v>185</v>
      </c>
      <c r="C58" s="127" t="s">
        <v>843</v>
      </c>
      <c r="D58" s="568"/>
      <c r="E58" s="569"/>
      <c r="F58" s="570"/>
      <c r="G58" s="133"/>
      <c r="H58" s="67"/>
      <c r="I58" s="67"/>
      <c r="J58" s="67"/>
      <c r="K58" s="68">
        <v>1</v>
      </c>
      <c r="L58" s="67"/>
      <c r="M58" s="67"/>
      <c r="N58" s="67"/>
      <c r="O58" s="69"/>
      <c r="P58" s="390">
        <f>G58*O58</f>
        <v>0</v>
      </c>
      <c r="Q58" s="568"/>
      <c r="R58" s="569"/>
      <c r="S58" s="570"/>
      <c r="T58" s="133"/>
      <c r="U58" s="67"/>
      <c r="V58" s="67"/>
      <c r="W58" s="67"/>
      <c r="X58" s="68">
        <v>1</v>
      </c>
      <c r="Y58" s="67"/>
      <c r="Z58" s="67"/>
      <c r="AA58" s="67"/>
      <c r="AB58" s="69"/>
      <c r="AC58" s="390">
        <f>T58*AB58</f>
        <v>0</v>
      </c>
    </row>
    <row r="59" spans="1:29" ht="30" customHeight="1" x14ac:dyDescent="0.25">
      <c r="A59" s="33"/>
      <c r="B59" s="334" t="s">
        <v>186</v>
      </c>
      <c r="C59" s="63" t="s">
        <v>853</v>
      </c>
      <c r="D59" s="134"/>
      <c r="E59" s="67"/>
      <c r="F59" s="67"/>
      <c r="G59" s="389">
        <f>SUM(G60:G62)</f>
        <v>0</v>
      </c>
      <c r="H59" s="67"/>
      <c r="I59" s="67"/>
      <c r="J59" s="67"/>
      <c r="K59" s="67"/>
      <c r="L59" s="67"/>
      <c r="M59" s="67"/>
      <c r="N59" s="67"/>
      <c r="O59" s="67"/>
      <c r="P59" s="390">
        <f>SUM(P60:P62)</f>
        <v>0</v>
      </c>
      <c r="Q59" s="134"/>
      <c r="R59" s="67"/>
      <c r="S59" s="67"/>
      <c r="T59" s="389">
        <f>SUM(T60:T62)</f>
        <v>0</v>
      </c>
      <c r="U59" s="67"/>
      <c r="V59" s="67"/>
      <c r="W59" s="67"/>
      <c r="X59" s="67"/>
      <c r="Y59" s="67"/>
      <c r="Z59" s="67"/>
      <c r="AA59" s="67"/>
      <c r="AB59" s="67"/>
      <c r="AC59" s="390">
        <f>SUM(AC60:AC62)</f>
        <v>0</v>
      </c>
    </row>
    <row r="60" spans="1:29" ht="24.95" customHeight="1" x14ac:dyDescent="0.25">
      <c r="A60" s="33"/>
      <c r="B60" s="335" t="s">
        <v>187</v>
      </c>
      <c r="C60" s="127" t="s">
        <v>841</v>
      </c>
      <c r="D60" s="565"/>
      <c r="E60" s="566"/>
      <c r="F60" s="567"/>
      <c r="G60" s="132"/>
      <c r="H60" s="67"/>
      <c r="I60" s="67"/>
      <c r="J60" s="67"/>
      <c r="K60" s="68">
        <v>0.4</v>
      </c>
      <c r="L60" s="67"/>
      <c r="M60" s="67"/>
      <c r="N60" s="67"/>
      <c r="O60" s="69"/>
      <c r="P60" s="390">
        <f>G60*O60</f>
        <v>0</v>
      </c>
      <c r="Q60" s="565"/>
      <c r="R60" s="566"/>
      <c r="S60" s="567"/>
      <c r="T60" s="132"/>
      <c r="U60" s="67"/>
      <c r="V60" s="67"/>
      <c r="W60" s="67"/>
      <c r="X60" s="68">
        <v>0.4</v>
      </c>
      <c r="Y60" s="67"/>
      <c r="Z60" s="67"/>
      <c r="AA60" s="67"/>
      <c r="AB60" s="69"/>
      <c r="AC60" s="390">
        <f>T60*AB60</f>
        <v>0</v>
      </c>
    </row>
    <row r="61" spans="1:29" ht="35.25" customHeight="1" x14ac:dyDescent="0.25">
      <c r="A61" s="33"/>
      <c r="B61" s="335" t="s">
        <v>188</v>
      </c>
      <c r="C61" s="127" t="s">
        <v>842</v>
      </c>
      <c r="D61" s="565"/>
      <c r="E61" s="566"/>
      <c r="F61" s="567"/>
      <c r="G61" s="132"/>
      <c r="H61" s="67"/>
      <c r="I61" s="67"/>
      <c r="J61" s="67"/>
      <c r="K61" s="68">
        <v>0.5</v>
      </c>
      <c r="L61" s="67"/>
      <c r="M61" s="67"/>
      <c r="N61" s="67"/>
      <c r="O61" s="69"/>
      <c r="P61" s="390">
        <f>G61*O61</f>
        <v>0</v>
      </c>
      <c r="Q61" s="565"/>
      <c r="R61" s="566"/>
      <c r="S61" s="567"/>
      <c r="T61" s="132"/>
      <c r="U61" s="67"/>
      <c r="V61" s="67"/>
      <c r="W61" s="67"/>
      <c r="X61" s="68">
        <v>0.5</v>
      </c>
      <c r="Y61" s="67"/>
      <c r="Z61" s="67"/>
      <c r="AA61" s="67"/>
      <c r="AB61" s="69"/>
      <c r="AC61" s="390">
        <f>T61*AB61</f>
        <v>0</v>
      </c>
    </row>
    <row r="62" spans="1:29" ht="24.95" customHeight="1" x14ac:dyDescent="0.25">
      <c r="A62" s="33"/>
      <c r="B62" s="335" t="s">
        <v>189</v>
      </c>
      <c r="C62" s="127" t="s">
        <v>843</v>
      </c>
      <c r="D62" s="568"/>
      <c r="E62" s="569"/>
      <c r="F62" s="570"/>
      <c r="G62" s="133"/>
      <c r="H62" s="67"/>
      <c r="I62" s="67"/>
      <c r="J62" s="67"/>
      <c r="K62" s="68">
        <v>1</v>
      </c>
      <c r="L62" s="67"/>
      <c r="M62" s="67"/>
      <c r="N62" s="67"/>
      <c r="O62" s="69"/>
      <c r="P62" s="390">
        <f>G62*O62</f>
        <v>0</v>
      </c>
      <c r="Q62" s="568"/>
      <c r="R62" s="569"/>
      <c r="S62" s="570"/>
      <c r="T62" s="133"/>
      <c r="U62" s="67"/>
      <c r="V62" s="67"/>
      <c r="W62" s="67"/>
      <c r="X62" s="68">
        <v>1</v>
      </c>
      <c r="Y62" s="67"/>
      <c r="Z62" s="67"/>
      <c r="AA62" s="67"/>
      <c r="AB62" s="69"/>
      <c r="AC62" s="390">
        <f>T62*AB62</f>
        <v>0</v>
      </c>
    </row>
    <row r="63" spans="1:29" ht="30" customHeight="1" x14ac:dyDescent="0.25">
      <c r="A63" s="33"/>
      <c r="B63" s="334" t="s">
        <v>190</v>
      </c>
      <c r="C63" s="63" t="s">
        <v>854</v>
      </c>
      <c r="D63" s="134"/>
      <c r="E63" s="67"/>
      <c r="F63" s="67"/>
      <c r="G63" s="389">
        <f>SUM(G64:G65)</f>
        <v>0</v>
      </c>
      <c r="H63" s="67"/>
      <c r="I63" s="67"/>
      <c r="J63" s="67"/>
      <c r="K63" s="67"/>
      <c r="L63" s="67"/>
      <c r="M63" s="67"/>
      <c r="N63" s="67"/>
      <c r="O63" s="67"/>
      <c r="P63" s="390">
        <f>SUM(P64:P65)</f>
        <v>0</v>
      </c>
      <c r="Q63" s="134"/>
      <c r="R63" s="67"/>
      <c r="S63" s="67"/>
      <c r="T63" s="389">
        <f>SUM(T64:T65)</f>
        <v>0</v>
      </c>
      <c r="U63" s="67"/>
      <c r="V63" s="67"/>
      <c r="W63" s="67"/>
      <c r="X63" s="67"/>
      <c r="Y63" s="67"/>
      <c r="Z63" s="67"/>
      <c r="AA63" s="67"/>
      <c r="AB63" s="67"/>
      <c r="AC63" s="390">
        <f>SUM(AC64:AC65)</f>
        <v>0</v>
      </c>
    </row>
    <row r="64" spans="1:29" ht="24.95" customHeight="1" x14ac:dyDescent="0.25">
      <c r="A64" s="33"/>
      <c r="B64" s="335" t="s">
        <v>191</v>
      </c>
      <c r="C64" s="127" t="s">
        <v>855</v>
      </c>
      <c r="D64" s="565"/>
      <c r="E64" s="566"/>
      <c r="F64" s="567"/>
      <c r="G64" s="132"/>
      <c r="H64" s="67"/>
      <c r="I64" s="67"/>
      <c r="J64" s="67"/>
      <c r="K64" s="68">
        <v>0.5</v>
      </c>
      <c r="L64" s="67"/>
      <c r="M64" s="67"/>
      <c r="N64" s="67"/>
      <c r="O64" s="69"/>
      <c r="P64" s="390">
        <f>G64*O64</f>
        <v>0</v>
      </c>
      <c r="Q64" s="565"/>
      <c r="R64" s="566"/>
      <c r="S64" s="567"/>
      <c r="T64" s="132"/>
      <c r="U64" s="67"/>
      <c r="V64" s="67"/>
      <c r="W64" s="67"/>
      <c r="X64" s="68">
        <v>0.5</v>
      </c>
      <c r="Y64" s="67"/>
      <c r="Z64" s="67"/>
      <c r="AA64" s="67"/>
      <c r="AB64" s="69"/>
      <c r="AC64" s="390">
        <f>T64*AB64</f>
        <v>0</v>
      </c>
    </row>
    <row r="65" spans="1:29" ht="24.95" customHeight="1" x14ac:dyDescent="0.25">
      <c r="A65" s="33"/>
      <c r="B65" s="332" t="s">
        <v>192</v>
      </c>
      <c r="C65" s="127" t="s">
        <v>843</v>
      </c>
      <c r="D65" s="565"/>
      <c r="E65" s="566"/>
      <c r="F65" s="567"/>
      <c r="G65" s="132"/>
      <c r="H65" s="67"/>
      <c r="I65" s="67"/>
      <c r="J65" s="67"/>
      <c r="K65" s="68">
        <v>1</v>
      </c>
      <c r="L65" s="67"/>
      <c r="M65" s="67"/>
      <c r="N65" s="67"/>
      <c r="O65" s="69"/>
      <c r="P65" s="390">
        <f>G65*O65</f>
        <v>0</v>
      </c>
      <c r="Q65" s="565"/>
      <c r="R65" s="566"/>
      <c r="S65" s="567"/>
      <c r="T65" s="132"/>
      <c r="U65" s="67"/>
      <c r="V65" s="67"/>
      <c r="W65" s="67"/>
      <c r="X65" s="68">
        <v>1</v>
      </c>
      <c r="Y65" s="67"/>
      <c r="Z65" s="67"/>
      <c r="AA65" s="67"/>
      <c r="AB65" s="69"/>
      <c r="AC65" s="390">
        <f>T65*AB65</f>
        <v>0</v>
      </c>
    </row>
    <row r="66" spans="1:29" ht="30" customHeight="1" x14ac:dyDescent="0.25">
      <c r="A66" s="33"/>
      <c r="B66" s="331" t="s">
        <v>193</v>
      </c>
      <c r="C66" s="63" t="s">
        <v>856</v>
      </c>
      <c r="D66" s="134"/>
      <c r="E66" s="67"/>
      <c r="F66" s="67"/>
      <c r="G66" s="389">
        <f>SUM(G67:G68)</f>
        <v>0</v>
      </c>
      <c r="H66" s="67"/>
      <c r="I66" s="67"/>
      <c r="J66" s="67"/>
      <c r="K66" s="67"/>
      <c r="L66" s="67"/>
      <c r="M66" s="67"/>
      <c r="N66" s="67"/>
      <c r="O66" s="67"/>
      <c r="P66" s="390">
        <f>SUM(P67:P68)</f>
        <v>0</v>
      </c>
      <c r="Q66" s="134"/>
      <c r="R66" s="67"/>
      <c r="S66" s="67"/>
      <c r="T66" s="389">
        <f>SUM(T67:T68)</f>
        <v>0</v>
      </c>
      <c r="U66" s="67"/>
      <c r="V66" s="67"/>
      <c r="W66" s="67"/>
      <c r="X66" s="67"/>
      <c r="Y66" s="67"/>
      <c r="Z66" s="67"/>
      <c r="AA66" s="67"/>
      <c r="AB66" s="67"/>
      <c r="AC66" s="390">
        <f>SUM(AC67:AC68)</f>
        <v>0</v>
      </c>
    </row>
    <row r="67" spans="1:29" ht="24.95" customHeight="1" x14ac:dyDescent="0.25">
      <c r="A67" s="33"/>
      <c r="B67" s="332" t="s">
        <v>194</v>
      </c>
      <c r="C67" s="127" t="s">
        <v>855</v>
      </c>
      <c r="D67" s="568"/>
      <c r="E67" s="569"/>
      <c r="F67" s="570"/>
      <c r="G67" s="133"/>
      <c r="H67" s="67"/>
      <c r="I67" s="67"/>
      <c r="J67" s="67"/>
      <c r="K67" s="68">
        <v>0.55000000000000004</v>
      </c>
      <c r="L67" s="67"/>
      <c r="M67" s="67"/>
      <c r="N67" s="67"/>
      <c r="O67" s="69"/>
      <c r="P67" s="390">
        <f>G67*O67</f>
        <v>0</v>
      </c>
      <c r="Q67" s="568"/>
      <c r="R67" s="569"/>
      <c r="S67" s="570"/>
      <c r="T67" s="133"/>
      <c r="U67" s="67"/>
      <c r="V67" s="67"/>
      <c r="W67" s="67"/>
      <c r="X67" s="68">
        <v>0.55000000000000004</v>
      </c>
      <c r="Y67" s="67"/>
      <c r="Z67" s="67"/>
      <c r="AA67" s="67"/>
      <c r="AB67" s="69"/>
      <c r="AC67" s="390">
        <f>T67*AB67</f>
        <v>0</v>
      </c>
    </row>
    <row r="68" spans="1:29" ht="24.95" customHeight="1" x14ac:dyDescent="0.25">
      <c r="A68" s="33"/>
      <c r="B68" s="332" t="s">
        <v>195</v>
      </c>
      <c r="C68" s="127" t="s">
        <v>843</v>
      </c>
      <c r="D68" s="568"/>
      <c r="E68" s="569"/>
      <c r="F68" s="570"/>
      <c r="G68" s="133"/>
      <c r="H68" s="67"/>
      <c r="I68" s="67"/>
      <c r="J68" s="67"/>
      <c r="K68" s="68">
        <v>1</v>
      </c>
      <c r="L68" s="67"/>
      <c r="M68" s="67"/>
      <c r="N68" s="67"/>
      <c r="O68" s="69"/>
      <c r="P68" s="390">
        <f>G68*O68</f>
        <v>0</v>
      </c>
      <c r="Q68" s="568"/>
      <c r="R68" s="569"/>
      <c r="S68" s="570"/>
      <c r="T68" s="133"/>
      <c r="U68" s="67"/>
      <c r="V68" s="67"/>
      <c r="W68" s="67"/>
      <c r="X68" s="68">
        <v>1</v>
      </c>
      <c r="Y68" s="67"/>
      <c r="Z68" s="67"/>
      <c r="AA68" s="67"/>
      <c r="AB68" s="69"/>
      <c r="AC68" s="390">
        <f>T68*AB68</f>
        <v>0</v>
      </c>
    </row>
    <row r="69" spans="1:29" ht="30" customHeight="1" x14ac:dyDescent="0.25">
      <c r="B69" s="336" t="s">
        <v>196</v>
      </c>
      <c r="C69" s="135" t="s">
        <v>138</v>
      </c>
      <c r="D69" s="565"/>
      <c r="E69" s="566"/>
      <c r="F69" s="566"/>
      <c r="G69" s="133"/>
      <c r="H69" s="67"/>
      <c r="I69" s="67"/>
      <c r="J69" s="67"/>
      <c r="K69" s="136">
        <v>0.85</v>
      </c>
      <c r="L69" s="67"/>
      <c r="M69" s="67"/>
      <c r="N69" s="67"/>
      <c r="O69" s="137"/>
      <c r="P69" s="390">
        <f>G69*O69</f>
        <v>0</v>
      </c>
      <c r="Q69" s="565"/>
      <c r="R69" s="566"/>
      <c r="S69" s="566"/>
      <c r="T69" s="133"/>
      <c r="U69" s="67"/>
      <c r="V69" s="67"/>
      <c r="W69" s="67"/>
      <c r="X69" s="136">
        <v>0.85</v>
      </c>
      <c r="Y69" s="67"/>
      <c r="Z69" s="67"/>
      <c r="AA69" s="67"/>
      <c r="AB69" s="137"/>
      <c r="AC69" s="390">
        <f>T69*AB69</f>
        <v>0</v>
      </c>
    </row>
    <row r="70" spans="1:29" s="118" customFormat="1" ht="34.5" customHeight="1" x14ac:dyDescent="0.25">
      <c r="A70" s="122"/>
      <c r="B70" s="337" t="s">
        <v>55</v>
      </c>
      <c r="C70" s="138" t="s">
        <v>21</v>
      </c>
      <c r="D70" s="377">
        <f>D71+D75</f>
        <v>0</v>
      </c>
      <c r="E70" s="391">
        <f>E71+E75</f>
        <v>0</v>
      </c>
      <c r="F70" s="391">
        <f>F71+F74+F75</f>
        <v>0</v>
      </c>
      <c r="G70" s="130"/>
      <c r="H70" s="130"/>
      <c r="I70" s="130"/>
      <c r="J70" s="130"/>
      <c r="K70" s="131"/>
      <c r="L70" s="130"/>
      <c r="M70" s="130"/>
      <c r="N70" s="130"/>
      <c r="O70" s="131"/>
      <c r="P70" s="392">
        <f>P71+P74+P75</f>
        <v>0</v>
      </c>
      <c r="Q70" s="377">
        <f>Q71+Q75</f>
        <v>0</v>
      </c>
      <c r="R70" s="391">
        <f>R71+R75</f>
        <v>0</v>
      </c>
      <c r="S70" s="391">
        <f>S71+S74+S75</f>
        <v>0</v>
      </c>
      <c r="T70" s="130"/>
      <c r="U70" s="130"/>
      <c r="V70" s="130"/>
      <c r="W70" s="130"/>
      <c r="X70" s="131"/>
      <c r="Y70" s="130"/>
      <c r="Z70" s="130"/>
      <c r="AA70" s="130"/>
      <c r="AB70" s="131"/>
      <c r="AC70" s="392">
        <f>AC71+AC74+AC75</f>
        <v>0</v>
      </c>
    </row>
    <row r="71" spans="1:29" ht="24.95" customHeight="1" x14ac:dyDescent="0.25">
      <c r="B71" s="336" t="s">
        <v>58</v>
      </c>
      <c r="C71" s="135" t="s">
        <v>32</v>
      </c>
      <c r="D71" s="394">
        <f>SUM(D72:D73)</f>
        <v>0</v>
      </c>
      <c r="E71" s="395">
        <f>SUM(E72:E73)</f>
        <v>0</v>
      </c>
      <c r="F71" s="395">
        <f>SUM(F72:F73)</f>
        <v>0</v>
      </c>
      <c r="G71" s="566"/>
      <c r="H71" s="67"/>
      <c r="I71" s="67"/>
      <c r="J71" s="67"/>
      <c r="K71" s="126"/>
      <c r="L71" s="67"/>
      <c r="M71" s="67"/>
      <c r="N71" s="67"/>
      <c r="O71" s="126"/>
      <c r="P71" s="390">
        <f>SUM(P72:P73)</f>
        <v>0</v>
      </c>
      <c r="Q71" s="394">
        <f>SUM(Q72:Q73)</f>
        <v>0</v>
      </c>
      <c r="R71" s="395">
        <f>SUM(R72:R73)</f>
        <v>0</v>
      </c>
      <c r="S71" s="395">
        <f>SUM(S72:S73)</f>
        <v>0</v>
      </c>
      <c r="T71" s="566"/>
      <c r="U71" s="67"/>
      <c r="V71" s="67"/>
      <c r="W71" s="67"/>
      <c r="X71" s="126"/>
      <c r="Y71" s="67"/>
      <c r="Z71" s="67"/>
      <c r="AA71" s="67"/>
      <c r="AB71" s="126"/>
      <c r="AC71" s="390">
        <f>SUM(AC72:AC73)</f>
        <v>0</v>
      </c>
    </row>
    <row r="72" spans="1:29" ht="36.75" customHeight="1" x14ac:dyDescent="0.25">
      <c r="B72" s="338" t="s">
        <v>197</v>
      </c>
      <c r="C72" s="127" t="s">
        <v>855</v>
      </c>
      <c r="D72" s="139"/>
      <c r="E72" s="140"/>
      <c r="F72" s="140"/>
      <c r="G72" s="566"/>
      <c r="H72" s="68">
        <v>0.5</v>
      </c>
      <c r="I72" s="68">
        <v>0.5</v>
      </c>
      <c r="J72" s="68">
        <v>0.85</v>
      </c>
      <c r="K72" s="126"/>
      <c r="L72" s="69"/>
      <c r="M72" s="69"/>
      <c r="N72" s="69"/>
      <c r="O72" s="126"/>
      <c r="P72" s="390">
        <f>SUMPRODUCT(D72:F72,L72:N72)</f>
        <v>0</v>
      </c>
      <c r="Q72" s="139"/>
      <c r="R72" s="140"/>
      <c r="S72" s="140"/>
      <c r="T72" s="566"/>
      <c r="U72" s="68">
        <v>0.5</v>
      </c>
      <c r="V72" s="68">
        <v>0.5</v>
      </c>
      <c r="W72" s="68">
        <v>0.85</v>
      </c>
      <c r="X72" s="126"/>
      <c r="Y72" s="69"/>
      <c r="Z72" s="69"/>
      <c r="AA72" s="69"/>
      <c r="AB72" s="126"/>
      <c r="AC72" s="390">
        <f>SUMPRODUCT(Q72:S72,Y72:AA72)</f>
        <v>0</v>
      </c>
    </row>
    <row r="73" spans="1:29" ht="24.95" customHeight="1" x14ac:dyDescent="0.25">
      <c r="B73" s="338" t="s">
        <v>198</v>
      </c>
      <c r="C73" s="127" t="s">
        <v>843</v>
      </c>
      <c r="D73" s="139"/>
      <c r="E73" s="140"/>
      <c r="F73" s="140"/>
      <c r="G73" s="566"/>
      <c r="H73" s="68">
        <v>1</v>
      </c>
      <c r="I73" s="68">
        <v>1</v>
      </c>
      <c r="J73" s="68">
        <v>1</v>
      </c>
      <c r="K73" s="126"/>
      <c r="L73" s="69"/>
      <c r="M73" s="69"/>
      <c r="N73" s="69"/>
      <c r="O73" s="126"/>
      <c r="P73" s="390">
        <f>SUMPRODUCT(D73:F73,L73:N73)</f>
        <v>0</v>
      </c>
      <c r="Q73" s="139"/>
      <c r="R73" s="140"/>
      <c r="S73" s="140"/>
      <c r="T73" s="566"/>
      <c r="U73" s="68">
        <v>1</v>
      </c>
      <c r="V73" s="68">
        <v>1</v>
      </c>
      <c r="W73" s="68">
        <v>1</v>
      </c>
      <c r="X73" s="126"/>
      <c r="Y73" s="69"/>
      <c r="Z73" s="69"/>
      <c r="AA73" s="69"/>
      <c r="AB73" s="126"/>
      <c r="AC73" s="390">
        <f>SUMPRODUCT(Q73:S73,Y73:AA73)</f>
        <v>0</v>
      </c>
    </row>
    <row r="74" spans="1:29" ht="24.95" customHeight="1" x14ac:dyDescent="0.25">
      <c r="B74" s="336" t="s">
        <v>59</v>
      </c>
      <c r="C74" s="141" t="s">
        <v>23</v>
      </c>
      <c r="D74" s="565"/>
      <c r="E74" s="566"/>
      <c r="F74" s="140"/>
      <c r="G74" s="566"/>
      <c r="H74" s="67"/>
      <c r="I74" s="67"/>
      <c r="J74" s="68">
        <v>1</v>
      </c>
      <c r="K74" s="126"/>
      <c r="L74" s="67"/>
      <c r="M74" s="67"/>
      <c r="N74" s="69"/>
      <c r="O74" s="126"/>
      <c r="P74" s="390">
        <f>F74*N74</f>
        <v>0</v>
      </c>
      <c r="Q74" s="565"/>
      <c r="R74" s="566"/>
      <c r="S74" s="140"/>
      <c r="T74" s="566"/>
      <c r="U74" s="67"/>
      <c r="V74" s="67"/>
      <c r="W74" s="68">
        <v>1</v>
      </c>
      <c r="X74" s="126"/>
      <c r="Y74" s="67"/>
      <c r="Z74" s="67"/>
      <c r="AA74" s="69"/>
      <c r="AB74" s="126"/>
      <c r="AC74" s="390">
        <f>S74*AA74</f>
        <v>0</v>
      </c>
    </row>
    <row r="75" spans="1:29" ht="33" customHeight="1" x14ac:dyDescent="0.25">
      <c r="B75" s="336" t="s">
        <v>60</v>
      </c>
      <c r="C75" s="141" t="s">
        <v>139</v>
      </c>
      <c r="D75" s="76"/>
      <c r="E75" s="77"/>
      <c r="F75" s="77"/>
      <c r="G75" s="67"/>
      <c r="H75" s="68">
        <v>0.85</v>
      </c>
      <c r="I75" s="68">
        <v>0.85</v>
      </c>
      <c r="J75" s="68">
        <v>0.85</v>
      </c>
      <c r="K75" s="126"/>
      <c r="L75" s="69"/>
      <c r="M75" s="69"/>
      <c r="N75" s="69"/>
      <c r="O75" s="126"/>
      <c r="P75" s="390">
        <f>SUMPRODUCT(D75:F75,L75:N75)</f>
        <v>0</v>
      </c>
      <c r="Q75" s="76"/>
      <c r="R75" s="77"/>
      <c r="S75" s="77"/>
      <c r="T75" s="67"/>
      <c r="U75" s="68">
        <v>0.85</v>
      </c>
      <c r="V75" s="68">
        <v>0.85</v>
      </c>
      <c r="W75" s="68">
        <v>0.85</v>
      </c>
      <c r="X75" s="126"/>
      <c r="Y75" s="69"/>
      <c r="Z75" s="69"/>
      <c r="AA75" s="69"/>
      <c r="AB75" s="126"/>
      <c r="AC75" s="390">
        <f>SUMPRODUCT(Q75:S75,Y75:AA75)</f>
        <v>0</v>
      </c>
    </row>
    <row r="76" spans="1:29" s="118" customFormat="1" ht="34.5" customHeight="1" x14ac:dyDescent="0.25">
      <c r="B76" s="333" t="s">
        <v>63</v>
      </c>
      <c r="C76" s="128" t="s">
        <v>140</v>
      </c>
      <c r="D76" s="396">
        <f>D77+D78+D87+D88+D89+D94+D98</f>
        <v>0</v>
      </c>
      <c r="E76" s="378">
        <f>E77+E78+E87+E88+E89+E94+E98</f>
        <v>0</v>
      </c>
      <c r="F76" s="378">
        <f>F77+F78+F87+F88+F89+F94+F98</f>
        <v>0</v>
      </c>
      <c r="G76" s="571"/>
      <c r="H76" s="130"/>
      <c r="I76" s="130"/>
      <c r="J76" s="130"/>
      <c r="K76" s="131"/>
      <c r="L76" s="130"/>
      <c r="M76" s="130"/>
      <c r="N76" s="130"/>
      <c r="O76" s="131"/>
      <c r="P76" s="392">
        <f>P77+P78+P87+P88+P89+P94+P98</f>
        <v>0</v>
      </c>
      <c r="Q76" s="396">
        <f>Q77+Q78+Q87+Q88+Q89+Q94+Q98</f>
        <v>0</v>
      </c>
      <c r="R76" s="378">
        <f>R77+R78+R87+R88+R89+R94+R98</f>
        <v>0</v>
      </c>
      <c r="S76" s="378">
        <f>S77+S78+S87+S88+S89+S94+S98</f>
        <v>0</v>
      </c>
      <c r="T76" s="571"/>
      <c r="U76" s="130"/>
      <c r="V76" s="130"/>
      <c r="W76" s="130"/>
      <c r="X76" s="131"/>
      <c r="Y76" s="130"/>
      <c r="Z76" s="130"/>
      <c r="AA76" s="130"/>
      <c r="AB76" s="131"/>
      <c r="AC76" s="392">
        <f>AC77+AC78+AC87+AC88+AC89+AC94+AC98</f>
        <v>0</v>
      </c>
    </row>
    <row r="77" spans="1:29" ht="24.95" customHeight="1" x14ac:dyDescent="0.25">
      <c r="A77" s="33"/>
      <c r="B77" s="339" t="s">
        <v>64</v>
      </c>
      <c r="C77" s="80" t="s">
        <v>746</v>
      </c>
      <c r="D77" s="139"/>
      <c r="E77" s="140"/>
      <c r="F77" s="140"/>
      <c r="G77" s="566"/>
      <c r="H77" s="68">
        <v>0.5</v>
      </c>
      <c r="I77" s="68">
        <v>0.5</v>
      </c>
      <c r="J77" s="68">
        <v>1</v>
      </c>
      <c r="K77" s="126"/>
      <c r="L77" s="69"/>
      <c r="M77" s="69"/>
      <c r="N77" s="69"/>
      <c r="O77" s="126"/>
      <c r="P77" s="390">
        <f>SUMPRODUCT(D77:F77,L77:N77)</f>
        <v>0</v>
      </c>
      <c r="Q77" s="139"/>
      <c r="R77" s="140"/>
      <c r="S77" s="140"/>
      <c r="T77" s="566"/>
      <c r="U77" s="68">
        <v>0.5</v>
      </c>
      <c r="V77" s="68">
        <v>0.5</v>
      </c>
      <c r="W77" s="68">
        <v>1</v>
      </c>
      <c r="X77" s="126"/>
      <c r="Y77" s="69"/>
      <c r="Z77" s="69"/>
      <c r="AA77" s="69"/>
      <c r="AB77" s="126"/>
      <c r="AC77" s="390">
        <f>SUMPRODUCT(Q77:S77,Y77:AA77)</f>
        <v>0</v>
      </c>
    </row>
    <row r="78" spans="1:29" ht="36.75" customHeight="1" x14ac:dyDescent="0.25">
      <c r="A78" s="33"/>
      <c r="B78" s="331" t="s">
        <v>65</v>
      </c>
      <c r="C78" s="142" t="s">
        <v>857</v>
      </c>
      <c r="D78" s="394">
        <f>D79+D83</f>
        <v>0</v>
      </c>
      <c r="E78" s="395">
        <f>E79+E83</f>
        <v>0</v>
      </c>
      <c r="F78" s="395">
        <f>F79+F83</f>
        <v>0</v>
      </c>
      <c r="G78" s="566"/>
      <c r="H78" s="67"/>
      <c r="I78" s="67"/>
      <c r="J78" s="67"/>
      <c r="K78" s="126"/>
      <c r="L78" s="67"/>
      <c r="M78" s="67"/>
      <c r="N78" s="67"/>
      <c r="O78" s="126"/>
      <c r="P78" s="390">
        <f>P79+P83</f>
        <v>0</v>
      </c>
      <c r="Q78" s="394">
        <f>Q79+Q83</f>
        <v>0</v>
      </c>
      <c r="R78" s="395">
        <f>R79+R83</f>
        <v>0</v>
      </c>
      <c r="S78" s="395">
        <f>S79+S83</f>
        <v>0</v>
      </c>
      <c r="T78" s="566"/>
      <c r="U78" s="67"/>
      <c r="V78" s="67"/>
      <c r="W78" s="67"/>
      <c r="X78" s="126"/>
      <c r="Y78" s="67"/>
      <c r="Z78" s="67"/>
      <c r="AA78" s="67"/>
      <c r="AB78" s="126"/>
      <c r="AC78" s="390">
        <f>AC79+AC83</f>
        <v>0</v>
      </c>
    </row>
    <row r="79" spans="1:29" ht="37.5" customHeight="1" x14ac:dyDescent="0.25">
      <c r="A79" s="33"/>
      <c r="B79" s="332" t="s">
        <v>67</v>
      </c>
      <c r="C79" s="127" t="s">
        <v>858</v>
      </c>
      <c r="D79" s="394">
        <f>SUM(D80:D82)</f>
        <v>0</v>
      </c>
      <c r="E79" s="395">
        <f>SUM(E80:E82)</f>
        <v>0</v>
      </c>
      <c r="F79" s="395">
        <f>SUM(F80:F82)</f>
        <v>0</v>
      </c>
      <c r="G79" s="566"/>
      <c r="H79" s="67"/>
      <c r="I79" s="67"/>
      <c r="J79" s="67"/>
      <c r="K79" s="126"/>
      <c r="L79" s="67"/>
      <c r="M79" s="67"/>
      <c r="N79" s="67"/>
      <c r="O79" s="126"/>
      <c r="P79" s="390">
        <f>SUM(P80:P82)</f>
        <v>0</v>
      </c>
      <c r="Q79" s="394">
        <f>SUM(Q80:Q82)</f>
        <v>0</v>
      </c>
      <c r="R79" s="395">
        <f>SUM(R80:R82)</f>
        <v>0</v>
      </c>
      <c r="S79" s="395">
        <f>SUM(S80:S82)</f>
        <v>0</v>
      </c>
      <c r="T79" s="566"/>
      <c r="U79" s="67"/>
      <c r="V79" s="67"/>
      <c r="W79" s="67"/>
      <c r="X79" s="126"/>
      <c r="Y79" s="67"/>
      <c r="Z79" s="67"/>
      <c r="AA79" s="67"/>
      <c r="AB79" s="126"/>
      <c r="AC79" s="390">
        <f>SUM(AC80:AC82)</f>
        <v>0</v>
      </c>
    </row>
    <row r="80" spans="1:29" ht="24.95" customHeight="1" x14ac:dyDescent="0.25">
      <c r="A80" s="33"/>
      <c r="B80" s="331" t="s">
        <v>199</v>
      </c>
      <c r="C80" s="143" t="s">
        <v>841</v>
      </c>
      <c r="D80" s="139"/>
      <c r="E80" s="140"/>
      <c r="F80" s="140"/>
      <c r="G80" s="566"/>
      <c r="H80" s="68">
        <v>0</v>
      </c>
      <c r="I80" s="68">
        <v>0.5</v>
      </c>
      <c r="J80" s="68">
        <v>1</v>
      </c>
      <c r="K80" s="126"/>
      <c r="L80" s="69"/>
      <c r="M80" s="69"/>
      <c r="N80" s="69"/>
      <c r="O80" s="126"/>
      <c r="P80" s="390">
        <f>SUMPRODUCT(D80:F80,L80:N80)</f>
        <v>0</v>
      </c>
      <c r="Q80" s="139"/>
      <c r="R80" s="140"/>
      <c r="S80" s="140"/>
      <c r="T80" s="566"/>
      <c r="U80" s="68">
        <v>0</v>
      </c>
      <c r="V80" s="68">
        <v>0.5</v>
      </c>
      <c r="W80" s="68">
        <v>1</v>
      </c>
      <c r="X80" s="126"/>
      <c r="Y80" s="69"/>
      <c r="Z80" s="69"/>
      <c r="AA80" s="69"/>
      <c r="AB80" s="126"/>
      <c r="AC80" s="390">
        <f>SUMPRODUCT(Q80:S80,Y80:AA80)</f>
        <v>0</v>
      </c>
    </row>
    <row r="81" spans="1:29" ht="35.25" customHeight="1" x14ac:dyDescent="0.25">
      <c r="A81" s="33"/>
      <c r="B81" s="331" t="s">
        <v>200</v>
      </c>
      <c r="C81" s="143" t="s">
        <v>842</v>
      </c>
      <c r="D81" s="139"/>
      <c r="E81" s="140"/>
      <c r="F81" s="140"/>
      <c r="G81" s="566"/>
      <c r="H81" s="68">
        <v>0.5</v>
      </c>
      <c r="I81" s="68">
        <v>0.5</v>
      </c>
      <c r="J81" s="68">
        <v>1</v>
      </c>
      <c r="K81" s="126"/>
      <c r="L81" s="69"/>
      <c r="M81" s="69"/>
      <c r="N81" s="69"/>
      <c r="O81" s="126"/>
      <c r="P81" s="390">
        <f>SUMPRODUCT(D81:F81,L81:N81)</f>
        <v>0</v>
      </c>
      <c r="Q81" s="139"/>
      <c r="R81" s="140"/>
      <c r="S81" s="140"/>
      <c r="T81" s="566"/>
      <c r="U81" s="68">
        <v>0.5</v>
      </c>
      <c r="V81" s="68">
        <v>0.5</v>
      </c>
      <c r="W81" s="68">
        <v>1</v>
      </c>
      <c r="X81" s="126"/>
      <c r="Y81" s="69"/>
      <c r="Z81" s="69"/>
      <c r="AA81" s="69"/>
      <c r="AB81" s="126"/>
      <c r="AC81" s="390">
        <f>SUMPRODUCT(Q81:S81,Y81:AA81)</f>
        <v>0</v>
      </c>
    </row>
    <row r="82" spans="1:29" ht="24.95" customHeight="1" x14ac:dyDescent="0.25">
      <c r="A82" s="33"/>
      <c r="B82" s="331" t="s">
        <v>201</v>
      </c>
      <c r="C82" s="143" t="s">
        <v>843</v>
      </c>
      <c r="D82" s="139"/>
      <c r="E82" s="140"/>
      <c r="F82" s="140"/>
      <c r="G82" s="566"/>
      <c r="H82" s="68">
        <v>1</v>
      </c>
      <c r="I82" s="68">
        <v>1</v>
      </c>
      <c r="J82" s="68">
        <v>1</v>
      </c>
      <c r="K82" s="126"/>
      <c r="L82" s="69"/>
      <c r="M82" s="69"/>
      <c r="N82" s="69"/>
      <c r="O82" s="126"/>
      <c r="P82" s="390">
        <f>SUMPRODUCT(D82:F82,L82:N82)</f>
        <v>0</v>
      </c>
      <c r="Q82" s="139"/>
      <c r="R82" s="140"/>
      <c r="S82" s="140"/>
      <c r="T82" s="566"/>
      <c r="U82" s="68">
        <v>1</v>
      </c>
      <c r="V82" s="68">
        <v>1</v>
      </c>
      <c r="W82" s="68">
        <v>1</v>
      </c>
      <c r="X82" s="126"/>
      <c r="Y82" s="69"/>
      <c r="Z82" s="69"/>
      <c r="AA82" s="69"/>
      <c r="AB82" s="126"/>
      <c r="AC82" s="390">
        <f>SUMPRODUCT(Q82:S82,Y82:AA82)</f>
        <v>0</v>
      </c>
    </row>
    <row r="83" spans="1:29" ht="24.95" customHeight="1" x14ac:dyDescent="0.25">
      <c r="A83" s="33"/>
      <c r="B83" s="332" t="s">
        <v>69</v>
      </c>
      <c r="C83" s="127" t="s">
        <v>25</v>
      </c>
      <c r="D83" s="394">
        <f>SUM(D84:D86)</f>
        <v>0</v>
      </c>
      <c r="E83" s="395">
        <f>SUM(E84:E86)</f>
        <v>0</v>
      </c>
      <c r="F83" s="395">
        <f>SUM(F84:F86)</f>
        <v>0</v>
      </c>
      <c r="G83" s="566"/>
      <c r="H83" s="67"/>
      <c r="I83" s="67"/>
      <c r="J83" s="67"/>
      <c r="K83" s="126"/>
      <c r="L83" s="67"/>
      <c r="M83" s="67"/>
      <c r="N83" s="67"/>
      <c r="O83" s="126"/>
      <c r="P83" s="390">
        <f>SUM(P84:P86)</f>
        <v>0</v>
      </c>
      <c r="Q83" s="394">
        <f>SUM(Q84:Q86)</f>
        <v>0</v>
      </c>
      <c r="R83" s="395">
        <f>SUM(R84:R86)</f>
        <v>0</v>
      </c>
      <c r="S83" s="395">
        <f>SUM(S84:S86)</f>
        <v>0</v>
      </c>
      <c r="T83" s="566"/>
      <c r="U83" s="67"/>
      <c r="V83" s="67"/>
      <c r="W83" s="67"/>
      <c r="X83" s="126"/>
      <c r="Y83" s="67"/>
      <c r="Z83" s="67"/>
      <c r="AA83" s="67"/>
      <c r="AB83" s="126"/>
      <c r="AC83" s="390">
        <f>SUM(AC84:AC86)</f>
        <v>0</v>
      </c>
    </row>
    <row r="84" spans="1:29" ht="24.95" customHeight="1" x14ac:dyDescent="0.25">
      <c r="A84" s="33"/>
      <c r="B84" s="331" t="s">
        <v>202</v>
      </c>
      <c r="C84" s="143" t="s">
        <v>841</v>
      </c>
      <c r="D84" s="139"/>
      <c r="E84" s="140"/>
      <c r="F84" s="140"/>
      <c r="G84" s="566"/>
      <c r="H84" s="68">
        <v>0.05</v>
      </c>
      <c r="I84" s="68">
        <v>0.5</v>
      </c>
      <c r="J84" s="68">
        <v>1</v>
      </c>
      <c r="K84" s="126"/>
      <c r="L84" s="69"/>
      <c r="M84" s="69"/>
      <c r="N84" s="69"/>
      <c r="O84" s="126"/>
      <c r="P84" s="390">
        <f>SUMPRODUCT(D84:F84,L84:N84)</f>
        <v>0</v>
      </c>
      <c r="Q84" s="139"/>
      <c r="R84" s="140"/>
      <c r="S84" s="140"/>
      <c r="T84" s="566"/>
      <c r="U84" s="68">
        <v>0.05</v>
      </c>
      <c r="V84" s="68">
        <v>0.5</v>
      </c>
      <c r="W84" s="68">
        <v>1</v>
      </c>
      <c r="X84" s="126"/>
      <c r="Y84" s="69"/>
      <c r="Z84" s="69"/>
      <c r="AA84" s="69"/>
      <c r="AB84" s="126"/>
      <c r="AC84" s="390">
        <f>SUMPRODUCT(Q84:S84,Y84:AA84)</f>
        <v>0</v>
      </c>
    </row>
    <row r="85" spans="1:29" ht="33" customHeight="1" x14ac:dyDescent="0.25">
      <c r="A85" s="33"/>
      <c r="B85" s="331" t="s">
        <v>203</v>
      </c>
      <c r="C85" s="143" t="s">
        <v>842</v>
      </c>
      <c r="D85" s="139"/>
      <c r="E85" s="140"/>
      <c r="F85" s="140"/>
      <c r="G85" s="566"/>
      <c r="H85" s="68">
        <v>0.5</v>
      </c>
      <c r="I85" s="68">
        <v>0.5</v>
      </c>
      <c r="J85" s="68">
        <v>1</v>
      </c>
      <c r="K85" s="126"/>
      <c r="L85" s="69"/>
      <c r="M85" s="69"/>
      <c r="N85" s="69"/>
      <c r="O85" s="126"/>
      <c r="P85" s="390">
        <f>SUMPRODUCT(D85:F85,L85:N85)</f>
        <v>0</v>
      </c>
      <c r="Q85" s="139"/>
      <c r="R85" s="140"/>
      <c r="S85" s="140"/>
      <c r="T85" s="566"/>
      <c r="U85" s="68">
        <v>0.5</v>
      </c>
      <c r="V85" s="68">
        <v>0.5</v>
      </c>
      <c r="W85" s="68">
        <v>1</v>
      </c>
      <c r="X85" s="126"/>
      <c r="Y85" s="69"/>
      <c r="Z85" s="69"/>
      <c r="AA85" s="69"/>
      <c r="AB85" s="126"/>
      <c r="AC85" s="390">
        <f>SUMPRODUCT(Q85:S85,Y85:AA85)</f>
        <v>0</v>
      </c>
    </row>
    <row r="86" spans="1:29" ht="24.95" customHeight="1" x14ac:dyDescent="0.25">
      <c r="A86" s="33"/>
      <c r="B86" s="331" t="s">
        <v>204</v>
      </c>
      <c r="C86" s="143" t="s">
        <v>843</v>
      </c>
      <c r="D86" s="139"/>
      <c r="E86" s="140"/>
      <c r="F86" s="140"/>
      <c r="G86" s="566"/>
      <c r="H86" s="68">
        <v>1</v>
      </c>
      <c r="I86" s="68">
        <v>1</v>
      </c>
      <c r="J86" s="68">
        <v>1</v>
      </c>
      <c r="K86" s="126"/>
      <c r="L86" s="69"/>
      <c r="M86" s="69"/>
      <c r="N86" s="69"/>
      <c r="O86" s="126"/>
      <c r="P86" s="390">
        <f>SUMPRODUCT(D86:F86,L86:N86)</f>
        <v>0</v>
      </c>
      <c r="Q86" s="139"/>
      <c r="R86" s="140"/>
      <c r="S86" s="140"/>
      <c r="T86" s="566"/>
      <c r="U86" s="68">
        <v>1</v>
      </c>
      <c r="V86" s="68">
        <v>1</v>
      </c>
      <c r="W86" s="68">
        <v>1</v>
      </c>
      <c r="X86" s="126"/>
      <c r="Y86" s="69"/>
      <c r="Z86" s="69"/>
      <c r="AA86" s="69"/>
      <c r="AB86" s="126"/>
      <c r="AC86" s="390">
        <f>SUMPRODUCT(Q86:S86,Y86:AA86)</f>
        <v>0</v>
      </c>
    </row>
    <row r="87" spans="1:29" ht="24.95" customHeight="1" x14ac:dyDescent="0.25">
      <c r="A87" s="33"/>
      <c r="B87" s="331" t="s">
        <v>205</v>
      </c>
      <c r="C87" s="142" t="s">
        <v>24</v>
      </c>
      <c r="D87" s="139"/>
      <c r="E87" s="140"/>
      <c r="F87" s="140"/>
      <c r="G87" s="566"/>
      <c r="H87" s="68">
        <v>0.1</v>
      </c>
      <c r="I87" s="68">
        <v>0.5</v>
      </c>
      <c r="J87" s="68">
        <v>1</v>
      </c>
      <c r="K87" s="126"/>
      <c r="L87" s="69"/>
      <c r="M87" s="69"/>
      <c r="N87" s="69"/>
      <c r="O87" s="126"/>
      <c r="P87" s="390">
        <f>SUMPRODUCT(D87:F87,L87:N87)</f>
        <v>0</v>
      </c>
      <c r="Q87" s="139"/>
      <c r="R87" s="140"/>
      <c r="S87" s="140"/>
      <c r="T87" s="566"/>
      <c r="U87" s="68">
        <v>0.1</v>
      </c>
      <c r="V87" s="68">
        <v>0.5</v>
      </c>
      <c r="W87" s="68">
        <v>1</v>
      </c>
      <c r="X87" s="126"/>
      <c r="Y87" s="69"/>
      <c r="Z87" s="69"/>
      <c r="AA87" s="69"/>
      <c r="AB87" s="126"/>
      <c r="AC87" s="390">
        <f>SUMPRODUCT(Q87:S87,Y87:AA87)</f>
        <v>0</v>
      </c>
    </row>
    <row r="88" spans="1:29" ht="31.5" customHeight="1" x14ac:dyDescent="0.25">
      <c r="B88" s="336" t="s">
        <v>206</v>
      </c>
      <c r="C88" s="135" t="s">
        <v>141</v>
      </c>
      <c r="D88" s="139"/>
      <c r="E88" s="140"/>
      <c r="F88" s="140"/>
      <c r="G88" s="566"/>
      <c r="H88" s="68">
        <v>0.85</v>
      </c>
      <c r="I88" s="68">
        <v>0.85</v>
      </c>
      <c r="J88" s="68">
        <v>0.85</v>
      </c>
      <c r="K88" s="126"/>
      <c r="L88" s="69"/>
      <c r="M88" s="69"/>
      <c r="N88" s="69"/>
      <c r="O88" s="126"/>
      <c r="P88" s="390">
        <f>SUMPRODUCT(D88:F88,L88:N88)</f>
        <v>0</v>
      </c>
      <c r="Q88" s="139"/>
      <c r="R88" s="140"/>
      <c r="S88" s="140"/>
      <c r="T88" s="566"/>
      <c r="U88" s="68">
        <v>0.85</v>
      </c>
      <c r="V88" s="68">
        <v>0.85</v>
      </c>
      <c r="W88" s="68">
        <v>0.85</v>
      </c>
      <c r="X88" s="126"/>
      <c r="Y88" s="69"/>
      <c r="Z88" s="69"/>
      <c r="AA88" s="69"/>
      <c r="AB88" s="126"/>
      <c r="AC88" s="390">
        <f>SUMPRODUCT(Q88:S88,Y88:AA88)</f>
        <v>0</v>
      </c>
    </row>
    <row r="89" spans="1:29" ht="45.75" customHeight="1" x14ac:dyDescent="0.25">
      <c r="A89" s="33"/>
      <c r="B89" s="331" t="s">
        <v>207</v>
      </c>
      <c r="C89" s="142" t="s">
        <v>145</v>
      </c>
      <c r="D89" s="388">
        <f>D91+D92+D93</f>
        <v>0</v>
      </c>
      <c r="E89" s="389">
        <f>E91+E92+E93</f>
        <v>0</v>
      </c>
      <c r="F89" s="389">
        <f>F91+F92+F93</f>
        <v>0</v>
      </c>
      <c r="G89" s="67"/>
      <c r="H89" s="67"/>
      <c r="I89" s="67"/>
      <c r="J89" s="67"/>
      <c r="K89" s="126"/>
      <c r="L89" s="67"/>
      <c r="M89" s="67"/>
      <c r="N89" s="67"/>
      <c r="O89" s="126"/>
      <c r="P89" s="390">
        <f>SUM(P91:P93)</f>
        <v>0</v>
      </c>
      <c r="Q89" s="388">
        <f>Q91+Q92+Q93</f>
        <v>0</v>
      </c>
      <c r="R89" s="389">
        <f>R91+R92+R93</f>
        <v>0</v>
      </c>
      <c r="S89" s="389">
        <f>S91+S92+S93</f>
        <v>0</v>
      </c>
      <c r="T89" s="67"/>
      <c r="U89" s="67"/>
      <c r="V89" s="67"/>
      <c r="W89" s="67"/>
      <c r="X89" s="126"/>
      <c r="Y89" s="67"/>
      <c r="Z89" s="67"/>
      <c r="AA89" s="67"/>
      <c r="AB89" s="126"/>
      <c r="AC89" s="390">
        <f>SUM(AC91:AC93)</f>
        <v>0</v>
      </c>
    </row>
    <row r="90" spans="1:29" ht="27.75" customHeight="1" x14ac:dyDescent="0.25">
      <c r="A90" s="33"/>
      <c r="B90" s="331" t="s">
        <v>208</v>
      </c>
      <c r="C90" s="144" t="s">
        <v>859</v>
      </c>
      <c r="D90" s="76"/>
      <c r="E90" s="77"/>
      <c r="F90" s="77"/>
      <c r="G90" s="67"/>
      <c r="H90" s="67"/>
      <c r="I90" s="67"/>
      <c r="J90" s="67"/>
      <c r="K90" s="126"/>
      <c r="L90" s="67"/>
      <c r="M90" s="67"/>
      <c r="N90" s="67"/>
      <c r="O90" s="126"/>
      <c r="P90" s="145"/>
      <c r="Q90" s="76"/>
      <c r="R90" s="77"/>
      <c r="S90" s="77"/>
      <c r="T90" s="67"/>
      <c r="U90" s="67"/>
      <c r="V90" s="67"/>
      <c r="W90" s="67"/>
      <c r="X90" s="126"/>
      <c r="Y90" s="67"/>
      <c r="Z90" s="67"/>
      <c r="AA90" s="67"/>
      <c r="AB90" s="126"/>
      <c r="AC90" s="145"/>
    </row>
    <row r="91" spans="1:29" ht="24.95" customHeight="1" x14ac:dyDescent="0.25">
      <c r="A91" s="33"/>
      <c r="B91" s="332" t="s">
        <v>209</v>
      </c>
      <c r="C91" s="127" t="s">
        <v>841</v>
      </c>
      <c r="D91" s="139"/>
      <c r="E91" s="140"/>
      <c r="F91" s="140"/>
      <c r="G91" s="566"/>
      <c r="H91" s="68">
        <v>0.5</v>
      </c>
      <c r="I91" s="68">
        <v>0.5</v>
      </c>
      <c r="J91" s="68">
        <v>0.65</v>
      </c>
      <c r="K91" s="126"/>
      <c r="L91" s="69"/>
      <c r="M91" s="69"/>
      <c r="N91" s="69"/>
      <c r="O91" s="126"/>
      <c r="P91" s="390">
        <f>SUMPRODUCT(D91:F91,L91:N91)</f>
        <v>0</v>
      </c>
      <c r="Q91" s="139"/>
      <c r="R91" s="140"/>
      <c r="S91" s="140"/>
      <c r="T91" s="566"/>
      <c r="U91" s="68">
        <v>0.5</v>
      </c>
      <c r="V91" s="68">
        <v>0.5</v>
      </c>
      <c r="W91" s="68">
        <v>0.65</v>
      </c>
      <c r="X91" s="126"/>
      <c r="Y91" s="69"/>
      <c r="Z91" s="69"/>
      <c r="AA91" s="69"/>
      <c r="AB91" s="126"/>
      <c r="AC91" s="390">
        <f>SUMPRODUCT(Q91:S91,Y91:AA91)</f>
        <v>0</v>
      </c>
    </row>
    <row r="92" spans="1:29" ht="37.5" customHeight="1" x14ac:dyDescent="0.25">
      <c r="A92" s="33"/>
      <c r="B92" s="332" t="s">
        <v>210</v>
      </c>
      <c r="C92" s="127" t="s">
        <v>842</v>
      </c>
      <c r="D92" s="139"/>
      <c r="E92" s="140"/>
      <c r="F92" s="140"/>
      <c r="G92" s="566"/>
      <c r="H92" s="68">
        <v>0.5</v>
      </c>
      <c r="I92" s="68">
        <v>0.5</v>
      </c>
      <c r="J92" s="68">
        <v>0.65</v>
      </c>
      <c r="K92" s="126"/>
      <c r="L92" s="69"/>
      <c r="M92" s="69"/>
      <c r="N92" s="69"/>
      <c r="O92" s="126"/>
      <c r="P92" s="390">
        <f>SUMPRODUCT(D92:F92,L92:N92)</f>
        <v>0</v>
      </c>
      <c r="Q92" s="139"/>
      <c r="R92" s="140"/>
      <c r="S92" s="140"/>
      <c r="T92" s="566"/>
      <c r="U92" s="68">
        <v>0.5</v>
      </c>
      <c r="V92" s="68">
        <v>0.5</v>
      </c>
      <c r="W92" s="68">
        <v>0.65</v>
      </c>
      <c r="X92" s="126"/>
      <c r="Y92" s="69"/>
      <c r="Z92" s="69"/>
      <c r="AA92" s="69"/>
      <c r="AB92" s="126"/>
      <c r="AC92" s="390">
        <f>SUMPRODUCT(Q92:S92,Y92:AA92)</f>
        <v>0</v>
      </c>
    </row>
    <row r="93" spans="1:29" ht="24.95" customHeight="1" x14ac:dyDescent="0.25">
      <c r="A93" s="33"/>
      <c r="B93" s="332" t="s">
        <v>211</v>
      </c>
      <c r="C93" s="127" t="s">
        <v>843</v>
      </c>
      <c r="D93" s="139"/>
      <c r="E93" s="140"/>
      <c r="F93" s="140"/>
      <c r="G93" s="566"/>
      <c r="H93" s="68">
        <v>1</v>
      </c>
      <c r="I93" s="68">
        <v>1</v>
      </c>
      <c r="J93" s="68">
        <v>1</v>
      </c>
      <c r="K93" s="126"/>
      <c r="L93" s="69"/>
      <c r="M93" s="69"/>
      <c r="N93" s="69"/>
      <c r="O93" s="126"/>
      <c r="P93" s="390">
        <f>SUMPRODUCT(D93:F93,L93:N93)</f>
        <v>0</v>
      </c>
      <c r="Q93" s="139"/>
      <c r="R93" s="140"/>
      <c r="S93" s="140"/>
      <c r="T93" s="566"/>
      <c r="U93" s="68">
        <v>1</v>
      </c>
      <c r="V93" s="68">
        <v>1</v>
      </c>
      <c r="W93" s="68">
        <v>1</v>
      </c>
      <c r="X93" s="126"/>
      <c r="Y93" s="69"/>
      <c r="Z93" s="69"/>
      <c r="AA93" s="69"/>
      <c r="AB93" s="126"/>
      <c r="AC93" s="390">
        <f>SUMPRODUCT(Q93:S93,Y93:AA93)</f>
        <v>0</v>
      </c>
    </row>
    <row r="94" spans="1:29" ht="37.5" customHeight="1" x14ac:dyDescent="0.25">
      <c r="A94" s="33"/>
      <c r="B94" s="331" t="s">
        <v>212</v>
      </c>
      <c r="C94" s="142" t="s">
        <v>146</v>
      </c>
      <c r="D94" s="388">
        <f>SUM(D96:D97)</f>
        <v>0</v>
      </c>
      <c r="E94" s="389">
        <f>SUM(E96:E97)</f>
        <v>0</v>
      </c>
      <c r="F94" s="389">
        <f>SUM(F96:F97)</f>
        <v>0</v>
      </c>
      <c r="G94" s="67"/>
      <c r="H94" s="67"/>
      <c r="I94" s="67"/>
      <c r="J94" s="67"/>
      <c r="K94" s="126"/>
      <c r="L94" s="67"/>
      <c r="M94" s="67"/>
      <c r="N94" s="67"/>
      <c r="O94" s="126"/>
      <c r="P94" s="390">
        <f>SUM(P96:P97)</f>
        <v>0</v>
      </c>
      <c r="Q94" s="388">
        <f>SUM(Q96:Q97)</f>
        <v>0</v>
      </c>
      <c r="R94" s="389">
        <f>SUM(R96:R97)</f>
        <v>0</v>
      </c>
      <c r="S94" s="389">
        <f>SUM(S96:S97)</f>
        <v>0</v>
      </c>
      <c r="T94" s="67"/>
      <c r="U94" s="67"/>
      <c r="V94" s="67"/>
      <c r="W94" s="67"/>
      <c r="X94" s="126"/>
      <c r="Y94" s="67"/>
      <c r="Z94" s="67"/>
      <c r="AA94" s="67"/>
      <c r="AB94" s="126"/>
      <c r="AC94" s="390">
        <f>SUM(AC96:AC97)</f>
        <v>0</v>
      </c>
    </row>
    <row r="95" spans="1:29" ht="34.5" customHeight="1" x14ac:dyDescent="0.25">
      <c r="A95" s="33"/>
      <c r="B95" s="331" t="s">
        <v>213</v>
      </c>
      <c r="C95" s="144" t="s">
        <v>859</v>
      </c>
      <c r="D95" s="76"/>
      <c r="E95" s="77"/>
      <c r="F95" s="77"/>
      <c r="G95" s="67"/>
      <c r="H95" s="67"/>
      <c r="I95" s="67"/>
      <c r="J95" s="67"/>
      <c r="K95" s="126"/>
      <c r="L95" s="67"/>
      <c r="M95" s="67"/>
      <c r="N95" s="67"/>
      <c r="O95" s="126"/>
      <c r="P95" s="145"/>
      <c r="Q95" s="76"/>
      <c r="R95" s="77"/>
      <c r="S95" s="77"/>
      <c r="T95" s="67"/>
      <c r="U95" s="67"/>
      <c r="V95" s="67"/>
      <c r="W95" s="67"/>
      <c r="X95" s="126"/>
      <c r="Y95" s="67"/>
      <c r="Z95" s="67"/>
      <c r="AA95" s="67"/>
      <c r="AB95" s="126"/>
      <c r="AC95" s="145"/>
    </row>
    <row r="96" spans="1:29" ht="34.5" customHeight="1" x14ac:dyDescent="0.25">
      <c r="A96" s="33"/>
      <c r="B96" s="332" t="s">
        <v>214</v>
      </c>
      <c r="C96" s="127" t="s">
        <v>855</v>
      </c>
      <c r="D96" s="139"/>
      <c r="E96" s="140"/>
      <c r="F96" s="140"/>
      <c r="G96" s="566"/>
      <c r="H96" s="68">
        <v>0.5</v>
      </c>
      <c r="I96" s="68">
        <v>0.5</v>
      </c>
      <c r="J96" s="68">
        <v>0.85</v>
      </c>
      <c r="K96" s="126"/>
      <c r="L96" s="69"/>
      <c r="M96" s="69"/>
      <c r="N96" s="69"/>
      <c r="O96" s="126"/>
      <c r="P96" s="390">
        <f>SUMPRODUCT(D96:F96,L96:N96)</f>
        <v>0</v>
      </c>
      <c r="Q96" s="139"/>
      <c r="R96" s="140"/>
      <c r="S96" s="140"/>
      <c r="T96" s="566"/>
      <c r="U96" s="68">
        <v>0.5</v>
      </c>
      <c r="V96" s="68">
        <v>0.5</v>
      </c>
      <c r="W96" s="68">
        <v>0.85</v>
      </c>
      <c r="X96" s="126"/>
      <c r="Y96" s="69"/>
      <c r="Z96" s="69"/>
      <c r="AA96" s="69"/>
      <c r="AB96" s="126"/>
      <c r="AC96" s="390">
        <f>SUMPRODUCT(Q96:S96,Y96:AA96)</f>
        <v>0</v>
      </c>
    </row>
    <row r="97" spans="1:29" ht="24.95" customHeight="1" x14ac:dyDescent="0.25">
      <c r="A97" s="33"/>
      <c r="B97" s="332" t="s">
        <v>215</v>
      </c>
      <c r="C97" s="127" t="s">
        <v>843</v>
      </c>
      <c r="D97" s="139"/>
      <c r="E97" s="140"/>
      <c r="F97" s="140"/>
      <c r="G97" s="566"/>
      <c r="H97" s="68">
        <v>1</v>
      </c>
      <c r="I97" s="68">
        <v>1</v>
      </c>
      <c r="J97" s="68">
        <v>1</v>
      </c>
      <c r="K97" s="126"/>
      <c r="L97" s="69"/>
      <c r="M97" s="69"/>
      <c r="N97" s="69"/>
      <c r="O97" s="126"/>
      <c r="P97" s="390">
        <f>SUMPRODUCT(D97:F97,L97:N97)</f>
        <v>0</v>
      </c>
      <c r="Q97" s="139"/>
      <c r="R97" s="140"/>
      <c r="S97" s="140"/>
      <c r="T97" s="566"/>
      <c r="U97" s="68">
        <v>1</v>
      </c>
      <c r="V97" s="68">
        <v>1</v>
      </c>
      <c r="W97" s="68">
        <v>1</v>
      </c>
      <c r="X97" s="126"/>
      <c r="Y97" s="69"/>
      <c r="Z97" s="69"/>
      <c r="AA97" s="69"/>
      <c r="AB97" s="126"/>
      <c r="AC97" s="390">
        <f>SUMPRODUCT(Q97:S97,Y97:AA97)</f>
        <v>0</v>
      </c>
    </row>
    <row r="98" spans="1:29" ht="24.95" customHeight="1" x14ac:dyDescent="0.25">
      <c r="A98" s="33"/>
      <c r="B98" s="331" t="s">
        <v>216</v>
      </c>
      <c r="C98" s="63" t="s">
        <v>860</v>
      </c>
      <c r="D98" s="139"/>
      <c r="E98" s="140"/>
      <c r="F98" s="140"/>
      <c r="G98" s="566"/>
      <c r="H98" s="68">
        <v>0.1</v>
      </c>
      <c r="I98" s="68">
        <v>0.5</v>
      </c>
      <c r="J98" s="68">
        <v>0.85</v>
      </c>
      <c r="K98" s="126"/>
      <c r="L98" s="69"/>
      <c r="M98" s="69"/>
      <c r="N98" s="69"/>
      <c r="O98" s="126"/>
      <c r="P98" s="390">
        <f>SUMPRODUCT(D98:F98,L98:N98)</f>
        <v>0</v>
      </c>
      <c r="Q98" s="139"/>
      <c r="R98" s="140"/>
      <c r="S98" s="140"/>
      <c r="T98" s="566"/>
      <c r="U98" s="68">
        <v>0.1</v>
      </c>
      <c r="V98" s="68">
        <v>0.5</v>
      </c>
      <c r="W98" s="68">
        <v>0.85</v>
      </c>
      <c r="X98" s="126"/>
      <c r="Y98" s="69"/>
      <c r="Z98" s="69"/>
      <c r="AA98" s="69"/>
      <c r="AB98" s="126"/>
      <c r="AC98" s="390">
        <f>SUMPRODUCT(Q98:S98,Y98:AA98)</f>
        <v>0</v>
      </c>
    </row>
    <row r="99" spans="1:29" ht="33" customHeight="1" x14ac:dyDescent="0.25">
      <c r="A99" s="33"/>
      <c r="B99" s="333" t="s">
        <v>71</v>
      </c>
      <c r="C99" s="146" t="s">
        <v>96</v>
      </c>
      <c r="D99" s="377">
        <f>SUM(D100:D104)</f>
        <v>0</v>
      </c>
      <c r="E99" s="378">
        <f>SUM(E100:E104)</f>
        <v>0</v>
      </c>
      <c r="F99" s="378">
        <f>SUM(F100:F104)</f>
        <v>0</v>
      </c>
      <c r="G99" s="67"/>
      <c r="H99" s="67"/>
      <c r="I99" s="67"/>
      <c r="J99" s="67"/>
      <c r="K99" s="126"/>
      <c r="L99" s="67"/>
      <c r="M99" s="67"/>
      <c r="N99" s="67"/>
      <c r="O99" s="126"/>
      <c r="P99" s="392">
        <f>SUM(P100:P104)</f>
        <v>0</v>
      </c>
      <c r="Q99" s="377">
        <f>SUM(Q100:Q104)</f>
        <v>0</v>
      </c>
      <c r="R99" s="378">
        <f>SUM(R100:R104)</f>
        <v>0</v>
      </c>
      <c r="S99" s="378">
        <f>SUM(S100:S104)</f>
        <v>0</v>
      </c>
      <c r="T99" s="67"/>
      <c r="U99" s="67"/>
      <c r="V99" s="67"/>
      <c r="W99" s="67"/>
      <c r="X99" s="126"/>
      <c r="Y99" s="67"/>
      <c r="Z99" s="67"/>
      <c r="AA99" s="67"/>
      <c r="AB99" s="126"/>
      <c r="AC99" s="392">
        <f>SUM(AC100:AC104)</f>
        <v>0</v>
      </c>
    </row>
    <row r="100" spans="1:29" ht="24.95" customHeight="1" x14ac:dyDescent="0.25">
      <c r="A100" s="33"/>
      <c r="B100" s="331" t="s">
        <v>217</v>
      </c>
      <c r="C100" s="63" t="s">
        <v>648</v>
      </c>
      <c r="D100" s="572"/>
      <c r="E100" s="573"/>
      <c r="F100" s="573"/>
      <c r="G100" s="566"/>
      <c r="H100" s="68">
        <v>0</v>
      </c>
      <c r="I100" s="68">
        <v>0</v>
      </c>
      <c r="J100" s="68">
        <v>0</v>
      </c>
      <c r="K100" s="126"/>
      <c r="L100" s="69"/>
      <c r="M100" s="69"/>
      <c r="N100" s="69"/>
      <c r="O100" s="126"/>
      <c r="P100" s="390">
        <f t="shared" ref="P100:P105" si="0">SUMPRODUCT(D100:F100,L100:N100)</f>
        <v>0</v>
      </c>
      <c r="Q100" s="572"/>
      <c r="R100" s="573"/>
      <c r="S100" s="573"/>
      <c r="T100" s="566"/>
      <c r="U100" s="68">
        <v>0</v>
      </c>
      <c r="V100" s="68">
        <v>0</v>
      </c>
      <c r="W100" s="68">
        <v>0</v>
      </c>
      <c r="X100" s="126"/>
      <c r="Y100" s="69"/>
      <c r="Z100" s="69"/>
      <c r="AA100" s="69"/>
      <c r="AB100" s="126"/>
      <c r="AC100" s="390">
        <f t="shared" ref="AC100:AC105" si="1">SUMPRODUCT(Q100:S100,Y100:AA100)</f>
        <v>0</v>
      </c>
    </row>
    <row r="101" spans="1:29" ht="24.95" customHeight="1" x14ac:dyDescent="0.25">
      <c r="A101" s="33"/>
      <c r="B101" s="331" t="s">
        <v>218</v>
      </c>
      <c r="C101" s="63" t="s">
        <v>100</v>
      </c>
      <c r="D101" s="572"/>
      <c r="E101" s="573"/>
      <c r="F101" s="573"/>
      <c r="G101" s="566"/>
      <c r="H101" s="68">
        <v>0</v>
      </c>
      <c r="I101" s="68">
        <v>0</v>
      </c>
      <c r="J101" s="68">
        <v>0</v>
      </c>
      <c r="K101" s="126"/>
      <c r="L101" s="69"/>
      <c r="M101" s="69"/>
      <c r="N101" s="69"/>
      <c r="O101" s="126"/>
      <c r="P101" s="390">
        <f t="shared" si="0"/>
        <v>0</v>
      </c>
      <c r="Q101" s="572"/>
      <c r="R101" s="573"/>
      <c r="S101" s="573"/>
      <c r="T101" s="566"/>
      <c r="U101" s="68">
        <v>0</v>
      </c>
      <c r="V101" s="68">
        <v>0</v>
      </c>
      <c r="W101" s="68">
        <v>0</v>
      </c>
      <c r="X101" s="126"/>
      <c r="Y101" s="69"/>
      <c r="Z101" s="69"/>
      <c r="AA101" s="69"/>
      <c r="AB101" s="126"/>
      <c r="AC101" s="390">
        <f t="shared" si="1"/>
        <v>0</v>
      </c>
    </row>
    <row r="102" spans="1:29" ht="24.95" customHeight="1" x14ac:dyDescent="0.25">
      <c r="A102" s="33"/>
      <c r="B102" s="331" t="s">
        <v>219</v>
      </c>
      <c r="C102" s="63" t="s">
        <v>99</v>
      </c>
      <c r="D102" s="572"/>
      <c r="E102" s="573"/>
      <c r="F102" s="573"/>
      <c r="G102" s="566"/>
      <c r="H102" s="68">
        <v>0</v>
      </c>
      <c r="I102" s="68">
        <v>0</v>
      </c>
      <c r="J102" s="68">
        <v>0</v>
      </c>
      <c r="K102" s="126"/>
      <c r="L102" s="69"/>
      <c r="M102" s="69"/>
      <c r="N102" s="69"/>
      <c r="O102" s="126"/>
      <c r="P102" s="390">
        <f t="shared" si="0"/>
        <v>0</v>
      </c>
      <c r="Q102" s="572"/>
      <c r="R102" s="573"/>
      <c r="S102" s="573"/>
      <c r="T102" s="566"/>
      <c r="U102" s="68">
        <v>0</v>
      </c>
      <c r="V102" s="68">
        <v>0</v>
      </c>
      <c r="W102" s="68">
        <v>0</v>
      </c>
      <c r="X102" s="126"/>
      <c r="Y102" s="69"/>
      <c r="Z102" s="69"/>
      <c r="AA102" s="69"/>
      <c r="AB102" s="126"/>
      <c r="AC102" s="390">
        <f t="shared" si="1"/>
        <v>0</v>
      </c>
    </row>
    <row r="103" spans="1:29" ht="24.95" customHeight="1" x14ac:dyDescent="0.25">
      <c r="A103" s="33"/>
      <c r="B103" s="331" t="s">
        <v>220</v>
      </c>
      <c r="C103" s="63" t="s">
        <v>98</v>
      </c>
      <c r="D103" s="572"/>
      <c r="E103" s="573"/>
      <c r="F103" s="573"/>
      <c r="G103" s="566"/>
      <c r="H103" s="68">
        <v>0</v>
      </c>
      <c r="I103" s="68">
        <v>0</v>
      </c>
      <c r="J103" s="68">
        <v>0</v>
      </c>
      <c r="K103" s="126"/>
      <c r="L103" s="69"/>
      <c r="M103" s="69"/>
      <c r="N103" s="69"/>
      <c r="O103" s="126"/>
      <c r="P103" s="390">
        <f t="shared" si="0"/>
        <v>0</v>
      </c>
      <c r="Q103" s="572"/>
      <c r="R103" s="573"/>
      <c r="S103" s="573"/>
      <c r="T103" s="566"/>
      <c r="U103" s="68">
        <v>0</v>
      </c>
      <c r="V103" s="68">
        <v>0</v>
      </c>
      <c r="W103" s="68">
        <v>0</v>
      </c>
      <c r="X103" s="126"/>
      <c r="Y103" s="69"/>
      <c r="Z103" s="69"/>
      <c r="AA103" s="69"/>
      <c r="AB103" s="126"/>
      <c r="AC103" s="390">
        <f t="shared" si="1"/>
        <v>0</v>
      </c>
    </row>
    <row r="104" spans="1:29" ht="24.95" customHeight="1" x14ac:dyDescent="0.25">
      <c r="A104" s="33"/>
      <c r="B104" s="331" t="s">
        <v>221</v>
      </c>
      <c r="C104" s="63" t="s">
        <v>97</v>
      </c>
      <c r="D104" s="572"/>
      <c r="E104" s="573"/>
      <c r="F104" s="573"/>
      <c r="G104" s="566"/>
      <c r="H104" s="68">
        <v>0</v>
      </c>
      <c r="I104" s="68">
        <v>0</v>
      </c>
      <c r="J104" s="68">
        <v>0</v>
      </c>
      <c r="K104" s="126"/>
      <c r="L104" s="69"/>
      <c r="M104" s="69"/>
      <c r="N104" s="69"/>
      <c r="O104" s="126"/>
      <c r="P104" s="390">
        <f t="shared" si="0"/>
        <v>0</v>
      </c>
      <c r="Q104" s="572"/>
      <c r="R104" s="573"/>
      <c r="S104" s="573"/>
      <c r="T104" s="566"/>
      <c r="U104" s="68">
        <v>0</v>
      </c>
      <c r="V104" s="68">
        <v>0</v>
      </c>
      <c r="W104" s="68">
        <v>0</v>
      </c>
      <c r="X104" s="126"/>
      <c r="Y104" s="69"/>
      <c r="Z104" s="69"/>
      <c r="AA104" s="69"/>
      <c r="AB104" s="126"/>
      <c r="AC104" s="390">
        <f t="shared" si="1"/>
        <v>0</v>
      </c>
    </row>
    <row r="105" spans="1:29" ht="30" x14ac:dyDescent="0.25">
      <c r="A105" s="33"/>
      <c r="B105" s="333" t="s">
        <v>72</v>
      </c>
      <c r="C105" s="81" t="s">
        <v>250</v>
      </c>
      <c r="D105" s="572"/>
      <c r="E105" s="573"/>
      <c r="F105" s="573"/>
      <c r="G105" s="566"/>
      <c r="H105" s="130"/>
      <c r="I105" s="130"/>
      <c r="J105" s="130"/>
      <c r="K105" s="126"/>
      <c r="L105" s="69"/>
      <c r="M105" s="69"/>
      <c r="N105" s="69"/>
      <c r="O105" s="126"/>
      <c r="P105" s="392">
        <f t="shared" si="0"/>
        <v>0</v>
      </c>
      <c r="Q105" s="572"/>
      <c r="R105" s="573"/>
      <c r="S105" s="573"/>
      <c r="T105" s="566"/>
      <c r="U105" s="130"/>
      <c r="V105" s="130"/>
      <c r="W105" s="130"/>
      <c r="X105" s="126"/>
      <c r="Y105" s="69"/>
      <c r="Z105" s="69"/>
      <c r="AA105" s="69"/>
      <c r="AB105" s="126"/>
      <c r="AC105" s="392">
        <f t="shared" si="1"/>
        <v>0</v>
      </c>
    </row>
    <row r="106" spans="1:29" s="118" customFormat="1" ht="24.95" customHeight="1" x14ac:dyDescent="0.25">
      <c r="B106" s="333" t="s">
        <v>73</v>
      </c>
      <c r="C106" s="147" t="s">
        <v>14</v>
      </c>
      <c r="D106" s="377">
        <f>SUM(D107:D109)</f>
        <v>0</v>
      </c>
      <c r="E106" s="378">
        <f>E109</f>
        <v>0</v>
      </c>
      <c r="F106" s="378">
        <f>F109</f>
        <v>0</v>
      </c>
      <c r="G106" s="378">
        <f>G109</f>
        <v>0</v>
      </c>
      <c r="H106" s="130"/>
      <c r="I106" s="130"/>
      <c r="J106" s="130"/>
      <c r="K106" s="131"/>
      <c r="L106" s="130"/>
      <c r="M106" s="130"/>
      <c r="N106" s="130"/>
      <c r="O106" s="131"/>
      <c r="P106" s="392">
        <f>SUM(P107:P109)</f>
        <v>0</v>
      </c>
      <c r="Q106" s="377">
        <f>SUM(Q107:Q109)</f>
        <v>0</v>
      </c>
      <c r="R106" s="378">
        <f>R109</f>
        <v>0</v>
      </c>
      <c r="S106" s="378">
        <f>S109</f>
        <v>0</v>
      </c>
      <c r="T106" s="378">
        <f>T109</f>
        <v>0</v>
      </c>
      <c r="U106" s="130"/>
      <c r="V106" s="130"/>
      <c r="W106" s="130"/>
      <c r="X106" s="131"/>
      <c r="Y106" s="130"/>
      <c r="Z106" s="130"/>
      <c r="AA106" s="130"/>
      <c r="AB106" s="131"/>
      <c r="AC106" s="392">
        <f>SUM(AC107:AC109)</f>
        <v>0</v>
      </c>
    </row>
    <row r="107" spans="1:29" ht="24.95" customHeight="1" x14ac:dyDescent="0.25">
      <c r="A107" s="33"/>
      <c r="B107" s="331" t="s">
        <v>74</v>
      </c>
      <c r="C107" s="142" t="s">
        <v>33</v>
      </c>
      <c r="D107" s="139"/>
      <c r="E107" s="566"/>
      <c r="F107" s="566"/>
      <c r="G107" s="566"/>
      <c r="H107" s="68">
        <v>0.05</v>
      </c>
      <c r="I107" s="566"/>
      <c r="J107" s="566"/>
      <c r="K107" s="567"/>
      <c r="L107" s="69"/>
      <c r="M107" s="566"/>
      <c r="N107" s="566"/>
      <c r="O107" s="567"/>
      <c r="P107" s="390">
        <f>D107*L107</f>
        <v>0</v>
      </c>
      <c r="Q107" s="139"/>
      <c r="R107" s="566"/>
      <c r="S107" s="566"/>
      <c r="T107" s="566"/>
      <c r="U107" s="68">
        <v>0.05</v>
      </c>
      <c r="V107" s="566"/>
      <c r="W107" s="566"/>
      <c r="X107" s="567"/>
      <c r="Y107" s="69"/>
      <c r="Z107" s="566"/>
      <c r="AA107" s="566"/>
      <c r="AB107" s="567"/>
      <c r="AC107" s="390">
        <f>Q107*Y107</f>
        <v>0</v>
      </c>
    </row>
    <row r="108" spans="1:29" ht="24.95" customHeight="1" x14ac:dyDescent="0.25">
      <c r="A108" s="33"/>
      <c r="B108" s="331" t="s">
        <v>76</v>
      </c>
      <c r="C108" s="142" t="s">
        <v>35</v>
      </c>
      <c r="D108" s="76"/>
      <c r="E108" s="566"/>
      <c r="F108" s="566"/>
      <c r="G108" s="566"/>
      <c r="H108" s="68">
        <v>1</v>
      </c>
      <c r="I108" s="566"/>
      <c r="J108" s="566"/>
      <c r="K108" s="567"/>
      <c r="L108" s="69"/>
      <c r="M108" s="566"/>
      <c r="N108" s="566"/>
      <c r="O108" s="567"/>
      <c r="P108" s="390">
        <f>D108*L108</f>
        <v>0</v>
      </c>
      <c r="Q108" s="76"/>
      <c r="R108" s="566"/>
      <c r="S108" s="566"/>
      <c r="T108" s="566"/>
      <c r="U108" s="68">
        <v>1</v>
      </c>
      <c r="V108" s="566"/>
      <c r="W108" s="566"/>
      <c r="X108" s="567"/>
      <c r="Y108" s="69"/>
      <c r="Z108" s="566"/>
      <c r="AA108" s="566"/>
      <c r="AB108" s="567"/>
      <c r="AC108" s="390">
        <f>Q108*Y108</f>
        <v>0</v>
      </c>
    </row>
    <row r="109" spans="1:29" ht="24.95" customHeight="1" x14ac:dyDescent="0.25">
      <c r="A109" s="33"/>
      <c r="B109" s="331" t="s">
        <v>78</v>
      </c>
      <c r="C109" s="142" t="s">
        <v>15</v>
      </c>
      <c r="D109" s="76"/>
      <c r="E109" s="140"/>
      <c r="F109" s="140"/>
      <c r="G109" s="140"/>
      <c r="H109" s="68">
        <v>0.85</v>
      </c>
      <c r="I109" s="68">
        <v>0.85</v>
      </c>
      <c r="J109" s="68">
        <v>0.85</v>
      </c>
      <c r="K109" s="68">
        <v>0.85</v>
      </c>
      <c r="L109" s="69"/>
      <c r="M109" s="69"/>
      <c r="N109" s="69"/>
      <c r="O109" s="69"/>
      <c r="P109" s="390">
        <f>SUMPRODUCT(D109:G109,L109:O109)</f>
        <v>0</v>
      </c>
      <c r="Q109" s="76"/>
      <c r="R109" s="140"/>
      <c r="S109" s="140"/>
      <c r="T109" s="140"/>
      <c r="U109" s="68">
        <v>0.85</v>
      </c>
      <c r="V109" s="68">
        <v>0.85</v>
      </c>
      <c r="W109" s="68">
        <v>0.85</v>
      </c>
      <c r="X109" s="68">
        <v>0.85</v>
      </c>
      <c r="Y109" s="69"/>
      <c r="Z109" s="69"/>
      <c r="AA109" s="69"/>
      <c r="AB109" s="69"/>
      <c r="AC109" s="390">
        <f>SUMPRODUCT(Q109:T109,Y109:AB109)</f>
        <v>0</v>
      </c>
    </row>
    <row r="110" spans="1:29" s="118" customFormat="1" ht="36" customHeight="1" x14ac:dyDescent="0.25">
      <c r="B110" s="333" t="s">
        <v>103</v>
      </c>
      <c r="C110" s="148" t="s">
        <v>16</v>
      </c>
      <c r="D110" s="149"/>
      <c r="E110" s="150"/>
      <c r="F110" s="150"/>
      <c r="G110" s="150"/>
      <c r="H110" s="84">
        <v>0.85</v>
      </c>
      <c r="I110" s="84">
        <v>0.85</v>
      </c>
      <c r="J110" s="84">
        <v>0.85</v>
      </c>
      <c r="K110" s="84">
        <v>0.85</v>
      </c>
      <c r="L110" s="85"/>
      <c r="M110" s="85"/>
      <c r="N110" s="85"/>
      <c r="O110" s="85"/>
      <c r="P110" s="392">
        <f>SUMPRODUCT(D110:G110,L110:O110)</f>
        <v>0</v>
      </c>
      <c r="Q110" s="149"/>
      <c r="R110" s="150"/>
      <c r="S110" s="150"/>
      <c r="T110" s="150"/>
      <c r="U110" s="84">
        <v>0.85</v>
      </c>
      <c r="V110" s="84">
        <v>0.85</v>
      </c>
      <c r="W110" s="84">
        <v>0.85</v>
      </c>
      <c r="X110" s="84">
        <v>0.85</v>
      </c>
      <c r="Y110" s="85"/>
      <c r="Z110" s="85"/>
      <c r="AA110" s="85"/>
      <c r="AB110" s="85"/>
      <c r="AC110" s="392">
        <f>SUMPRODUCT(Q110:T110,Y110:AB110)</f>
        <v>0</v>
      </c>
    </row>
    <row r="111" spans="1:29" s="118" customFormat="1" ht="28.5" customHeight="1" x14ac:dyDescent="0.25">
      <c r="B111" s="333" t="s">
        <v>222</v>
      </c>
      <c r="C111" s="151" t="s">
        <v>17</v>
      </c>
      <c r="D111" s="377">
        <f>SUM(D115:D117)</f>
        <v>0</v>
      </c>
      <c r="E111" s="378">
        <f>SUM(E116:E117)</f>
        <v>0</v>
      </c>
      <c r="F111" s="378">
        <f>F112+F116+F117</f>
        <v>0</v>
      </c>
      <c r="G111" s="130"/>
      <c r="H111" s="130"/>
      <c r="I111" s="130"/>
      <c r="J111" s="130"/>
      <c r="K111" s="131"/>
      <c r="L111" s="130"/>
      <c r="M111" s="130"/>
      <c r="N111" s="130"/>
      <c r="O111" s="131"/>
      <c r="P111" s="392">
        <f>P112+P115+P116+P117</f>
        <v>0</v>
      </c>
      <c r="Q111" s="377">
        <f>SUM(Q115:Q117)</f>
        <v>0</v>
      </c>
      <c r="R111" s="378">
        <f>SUM(R116:R117)</f>
        <v>0</v>
      </c>
      <c r="S111" s="378">
        <f>S112+S116+S117</f>
        <v>0</v>
      </c>
      <c r="T111" s="130"/>
      <c r="U111" s="130"/>
      <c r="V111" s="130"/>
      <c r="W111" s="130"/>
      <c r="X111" s="131"/>
      <c r="Y111" s="130"/>
      <c r="Z111" s="130"/>
      <c r="AA111" s="130"/>
      <c r="AB111" s="131"/>
      <c r="AC111" s="392">
        <f>AC112+AC115+AC116+AC117</f>
        <v>0</v>
      </c>
    </row>
    <row r="112" spans="1:29" ht="24.95" customHeight="1" x14ac:dyDescent="0.25">
      <c r="A112" s="33"/>
      <c r="B112" s="331" t="s">
        <v>223</v>
      </c>
      <c r="C112" s="141" t="s">
        <v>18</v>
      </c>
      <c r="D112" s="565"/>
      <c r="E112" s="566"/>
      <c r="F112" s="395">
        <f>F113+F114</f>
        <v>0</v>
      </c>
      <c r="G112" s="566"/>
      <c r="H112" s="67"/>
      <c r="I112" s="67"/>
      <c r="J112" s="67"/>
      <c r="K112" s="126"/>
      <c r="L112" s="67"/>
      <c r="M112" s="67"/>
      <c r="N112" s="67"/>
      <c r="O112" s="126"/>
      <c r="P112" s="390">
        <f>SUM(P113:P114)</f>
        <v>0</v>
      </c>
      <c r="Q112" s="565"/>
      <c r="R112" s="566"/>
      <c r="S112" s="395">
        <f>S113+S114</f>
        <v>0</v>
      </c>
      <c r="T112" s="566"/>
      <c r="U112" s="67"/>
      <c r="V112" s="67"/>
      <c r="W112" s="67"/>
      <c r="X112" s="126"/>
      <c r="Y112" s="67"/>
      <c r="Z112" s="67"/>
      <c r="AA112" s="67"/>
      <c r="AB112" s="126"/>
      <c r="AC112" s="390">
        <f>SUM(AC113:AC114)</f>
        <v>0</v>
      </c>
    </row>
    <row r="113" spans="1:29" ht="24.95" customHeight="1" x14ac:dyDescent="0.25">
      <c r="A113" s="33"/>
      <c r="B113" s="332" t="s">
        <v>224</v>
      </c>
      <c r="C113" s="127" t="s">
        <v>855</v>
      </c>
      <c r="D113" s="565"/>
      <c r="E113" s="566"/>
      <c r="F113" s="140"/>
      <c r="G113" s="566"/>
      <c r="H113" s="67"/>
      <c r="I113" s="67"/>
      <c r="J113" s="68">
        <v>0.85</v>
      </c>
      <c r="K113" s="126"/>
      <c r="L113" s="67"/>
      <c r="M113" s="67"/>
      <c r="N113" s="69"/>
      <c r="O113" s="126"/>
      <c r="P113" s="390">
        <f>F113*N113</f>
        <v>0</v>
      </c>
      <c r="Q113" s="565"/>
      <c r="R113" s="566"/>
      <c r="S113" s="140"/>
      <c r="T113" s="566"/>
      <c r="U113" s="67"/>
      <c r="V113" s="67"/>
      <c r="W113" s="68">
        <v>0.85</v>
      </c>
      <c r="X113" s="126"/>
      <c r="Y113" s="67"/>
      <c r="Z113" s="67"/>
      <c r="AA113" s="69"/>
      <c r="AB113" s="126"/>
      <c r="AC113" s="390">
        <f>S113*AA113</f>
        <v>0</v>
      </c>
    </row>
    <row r="114" spans="1:29" ht="24.95" customHeight="1" x14ac:dyDescent="0.25">
      <c r="A114" s="33"/>
      <c r="B114" s="332" t="s">
        <v>225</v>
      </c>
      <c r="C114" s="127" t="s">
        <v>843</v>
      </c>
      <c r="D114" s="565"/>
      <c r="E114" s="566"/>
      <c r="F114" s="140"/>
      <c r="G114" s="566"/>
      <c r="H114" s="67"/>
      <c r="I114" s="67"/>
      <c r="J114" s="68">
        <v>1</v>
      </c>
      <c r="K114" s="126"/>
      <c r="L114" s="67"/>
      <c r="M114" s="67"/>
      <c r="N114" s="69"/>
      <c r="O114" s="126"/>
      <c r="P114" s="390">
        <f>F114*N114</f>
        <v>0</v>
      </c>
      <c r="Q114" s="565"/>
      <c r="R114" s="566"/>
      <c r="S114" s="140"/>
      <c r="T114" s="566"/>
      <c r="U114" s="67"/>
      <c r="V114" s="67"/>
      <c r="W114" s="68">
        <v>1</v>
      </c>
      <c r="X114" s="126"/>
      <c r="Y114" s="67"/>
      <c r="Z114" s="67"/>
      <c r="AA114" s="69"/>
      <c r="AB114" s="126"/>
      <c r="AC114" s="390">
        <f>S114*AA114</f>
        <v>0</v>
      </c>
    </row>
    <row r="115" spans="1:29" ht="36" customHeight="1" x14ac:dyDescent="0.25">
      <c r="A115" s="33"/>
      <c r="B115" s="331" t="s">
        <v>226</v>
      </c>
      <c r="C115" s="142" t="s">
        <v>34</v>
      </c>
      <c r="D115" s="76"/>
      <c r="E115" s="566"/>
      <c r="F115" s="566"/>
      <c r="G115" s="566"/>
      <c r="H115" s="68">
        <v>0</v>
      </c>
      <c r="I115" s="67"/>
      <c r="J115" s="67"/>
      <c r="K115" s="126"/>
      <c r="L115" s="69"/>
      <c r="M115" s="67"/>
      <c r="N115" s="67"/>
      <c r="O115" s="126"/>
      <c r="P115" s="390">
        <f>D115*L115</f>
        <v>0</v>
      </c>
      <c r="Q115" s="76"/>
      <c r="R115" s="566"/>
      <c r="S115" s="566"/>
      <c r="T115" s="566"/>
      <c r="U115" s="68">
        <v>0</v>
      </c>
      <c r="V115" s="67"/>
      <c r="W115" s="67"/>
      <c r="X115" s="126"/>
      <c r="Y115" s="69"/>
      <c r="Z115" s="67"/>
      <c r="AA115" s="67"/>
      <c r="AB115" s="126"/>
      <c r="AC115" s="390">
        <f>Q115*Y115</f>
        <v>0</v>
      </c>
    </row>
    <row r="116" spans="1:29" ht="26.45" customHeight="1" x14ac:dyDescent="0.25">
      <c r="A116" s="33"/>
      <c r="B116" s="331" t="s">
        <v>227</v>
      </c>
      <c r="C116" s="142" t="s">
        <v>26</v>
      </c>
      <c r="D116" s="76"/>
      <c r="E116" s="140"/>
      <c r="F116" s="140"/>
      <c r="G116" s="566"/>
      <c r="H116" s="68">
        <v>1</v>
      </c>
      <c r="I116" s="68">
        <v>1</v>
      </c>
      <c r="J116" s="68">
        <v>1</v>
      </c>
      <c r="K116" s="126"/>
      <c r="L116" s="69"/>
      <c r="M116" s="69"/>
      <c r="N116" s="69"/>
      <c r="O116" s="126"/>
      <c r="P116" s="390">
        <f>SUMPRODUCT(D116:F116,L116:N116)</f>
        <v>0</v>
      </c>
      <c r="Q116" s="76"/>
      <c r="R116" s="140"/>
      <c r="S116" s="140"/>
      <c r="T116" s="566"/>
      <c r="U116" s="68">
        <v>1</v>
      </c>
      <c r="V116" s="68">
        <v>1</v>
      </c>
      <c r="W116" s="68">
        <v>1</v>
      </c>
      <c r="X116" s="126"/>
      <c r="Y116" s="69"/>
      <c r="Z116" s="69"/>
      <c r="AA116" s="69"/>
      <c r="AB116" s="126"/>
      <c r="AC116" s="390">
        <f>SUMPRODUCT(Q116:S116,Y116:AA116)</f>
        <v>0</v>
      </c>
    </row>
    <row r="117" spans="1:29" ht="24.95" customHeight="1" x14ac:dyDescent="0.25">
      <c r="A117" s="33"/>
      <c r="B117" s="331" t="s">
        <v>228</v>
      </c>
      <c r="C117" s="63" t="s">
        <v>27</v>
      </c>
      <c r="D117" s="76"/>
      <c r="E117" s="140"/>
      <c r="F117" s="140"/>
      <c r="G117" s="566"/>
      <c r="H117" s="68">
        <v>0.5</v>
      </c>
      <c r="I117" s="68">
        <v>0.5</v>
      </c>
      <c r="J117" s="68">
        <v>1</v>
      </c>
      <c r="K117" s="126"/>
      <c r="L117" s="69"/>
      <c r="M117" s="69"/>
      <c r="N117" s="69"/>
      <c r="O117" s="126"/>
      <c r="P117" s="390">
        <f>SUMPRODUCT(D117:F117,L117:N117)</f>
        <v>0</v>
      </c>
      <c r="Q117" s="76"/>
      <c r="R117" s="140"/>
      <c r="S117" s="140"/>
      <c r="T117" s="566"/>
      <c r="U117" s="68">
        <v>0.5</v>
      </c>
      <c r="V117" s="68">
        <v>0.5</v>
      </c>
      <c r="W117" s="68">
        <v>1</v>
      </c>
      <c r="X117" s="126"/>
      <c r="Y117" s="69"/>
      <c r="Z117" s="69"/>
      <c r="AA117" s="69"/>
      <c r="AB117" s="126"/>
      <c r="AC117" s="390">
        <f>SUMPRODUCT(Q117:S117,Y117:AA117)</f>
        <v>0</v>
      </c>
    </row>
    <row r="118" spans="1:29" s="118" customFormat="1" ht="32.25" customHeight="1" x14ac:dyDescent="0.25">
      <c r="B118" s="333" t="s">
        <v>229</v>
      </c>
      <c r="C118" s="151" t="s">
        <v>19</v>
      </c>
      <c r="D118" s="377">
        <f>SUM(D119:D123)</f>
        <v>0</v>
      </c>
      <c r="E118" s="378">
        <f>SUM(E119:E123)</f>
        <v>0</v>
      </c>
      <c r="F118" s="378">
        <f>SUM(F119:F123)</f>
        <v>0</v>
      </c>
      <c r="G118" s="130"/>
      <c r="H118" s="130"/>
      <c r="I118" s="130"/>
      <c r="J118" s="130"/>
      <c r="K118" s="131"/>
      <c r="L118" s="130"/>
      <c r="M118" s="130"/>
      <c r="N118" s="130"/>
      <c r="O118" s="131"/>
      <c r="P118" s="392">
        <f>SUM(P119:P123)</f>
        <v>0</v>
      </c>
      <c r="Q118" s="377">
        <f>SUM(Q119:Q123)</f>
        <v>0</v>
      </c>
      <c r="R118" s="378">
        <f>SUM(R119:R123)</f>
        <v>0</v>
      </c>
      <c r="S118" s="378">
        <f>SUM(S119:S123)</f>
        <v>0</v>
      </c>
      <c r="T118" s="130"/>
      <c r="U118" s="130"/>
      <c r="V118" s="130"/>
      <c r="W118" s="130"/>
      <c r="X118" s="131"/>
      <c r="Y118" s="130"/>
      <c r="Z118" s="130"/>
      <c r="AA118" s="130"/>
      <c r="AB118" s="131"/>
      <c r="AC118" s="392">
        <f>SUM(AC119:AC123)</f>
        <v>0</v>
      </c>
    </row>
    <row r="119" spans="1:29" ht="33" customHeight="1" x14ac:dyDescent="0.25">
      <c r="A119" s="33"/>
      <c r="B119" s="336" t="s">
        <v>230</v>
      </c>
      <c r="C119" s="135" t="s">
        <v>861</v>
      </c>
      <c r="D119" s="76"/>
      <c r="E119" s="140"/>
      <c r="F119" s="140"/>
      <c r="G119" s="67"/>
      <c r="H119" s="67"/>
      <c r="I119" s="67"/>
      <c r="J119" s="67"/>
      <c r="K119" s="126"/>
      <c r="L119" s="69"/>
      <c r="M119" s="69"/>
      <c r="N119" s="69"/>
      <c r="O119" s="126"/>
      <c r="P119" s="390">
        <f>SUMPRODUCT(D119:F119,L119:N119)</f>
        <v>0</v>
      </c>
      <c r="Q119" s="76"/>
      <c r="R119" s="140"/>
      <c r="S119" s="140"/>
      <c r="T119" s="67"/>
      <c r="U119" s="67"/>
      <c r="V119" s="67"/>
      <c r="W119" s="67"/>
      <c r="X119" s="126"/>
      <c r="Y119" s="69"/>
      <c r="Z119" s="69"/>
      <c r="AA119" s="69"/>
      <c r="AB119" s="126"/>
      <c r="AC119" s="390">
        <f>SUMPRODUCT(Q119:S119,Y119:AA119)</f>
        <v>0</v>
      </c>
    </row>
    <row r="120" spans="1:29" ht="24.95" customHeight="1" x14ac:dyDescent="0.25">
      <c r="B120" s="336" t="s">
        <v>231</v>
      </c>
      <c r="C120" s="135" t="s">
        <v>779</v>
      </c>
      <c r="D120" s="76"/>
      <c r="E120" s="140"/>
      <c r="F120" s="140"/>
      <c r="G120" s="566"/>
      <c r="H120" s="68">
        <v>0.05</v>
      </c>
      <c r="I120" s="68">
        <v>0.05</v>
      </c>
      <c r="J120" s="68">
        <v>0.05</v>
      </c>
      <c r="K120" s="126"/>
      <c r="L120" s="69"/>
      <c r="M120" s="69"/>
      <c r="N120" s="69"/>
      <c r="O120" s="126"/>
      <c r="P120" s="390">
        <f>SUMPRODUCT(D120:F120,L120:N120)</f>
        <v>0</v>
      </c>
      <c r="Q120" s="76"/>
      <c r="R120" s="140"/>
      <c r="S120" s="140"/>
      <c r="T120" s="566"/>
      <c r="U120" s="68">
        <v>0.05</v>
      </c>
      <c r="V120" s="68">
        <v>0.05</v>
      </c>
      <c r="W120" s="68">
        <v>0.05</v>
      </c>
      <c r="X120" s="126"/>
      <c r="Y120" s="69"/>
      <c r="Z120" s="69"/>
      <c r="AA120" s="69"/>
      <c r="AB120" s="126"/>
      <c r="AC120" s="390">
        <f>SUMPRODUCT(Q120:S120,Y120:AA120)</f>
        <v>0</v>
      </c>
    </row>
    <row r="121" spans="1:29" ht="28.15" customHeight="1" x14ac:dyDescent="0.25">
      <c r="A121" s="33"/>
      <c r="B121" s="331" t="s">
        <v>232</v>
      </c>
      <c r="C121" s="152" t="s">
        <v>784</v>
      </c>
      <c r="D121" s="76"/>
      <c r="E121" s="140"/>
      <c r="F121" s="140"/>
      <c r="G121" s="574"/>
      <c r="H121" s="153">
        <v>0.05</v>
      </c>
      <c r="I121" s="154">
        <v>7.4999999999999997E-2</v>
      </c>
      <c r="J121" s="153">
        <v>0.1</v>
      </c>
      <c r="K121" s="155"/>
      <c r="L121" s="156"/>
      <c r="M121" s="157"/>
      <c r="N121" s="156"/>
      <c r="O121" s="155"/>
      <c r="P121" s="390">
        <f>SUMPRODUCT(D121:F121,L121:N121)</f>
        <v>0</v>
      </c>
      <c r="Q121" s="76"/>
      <c r="R121" s="140"/>
      <c r="S121" s="140"/>
      <c r="T121" s="574"/>
      <c r="U121" s="153">
        <v>0.05</v>
      </c>
      <c r="V121" s="154">
        <v>7.4999999999999997E-2</v>
      </c>
      <c r="W121" s="153">
        <v>0.1</v>
      </c>
      <c r="X121" s="155"/>
      <c r="Y121" s="156"/>
      <c r="Z121" s="157"/>
      <c r="AA121" s="156"/>
      <c r="AB121" s="155"/>
      <c r="AC121" s="390">
        <f>SUMPRODUCT(Q121:S121,Y121:AA121)</f>
        <v>0</v>
      </c>
    </row>
    <row r="122" spans="1:29" ht="28.15" customHeight="1" x14ac:dyDescent="0.25">
      <c r="A122" s="33"/>
      <c r="B122" s="331" t="s">
        <v>233</v>
      </c>
      <c r="C122" s="152" t="s">
        <v>28</v>
      </c>
      <c r="D122" s="76"/>
      <c r="E122" s="140"/>
      <c r="F122" s="140"/>
      <c r="G122" s="574"/>
      <c r="H122" s="153">
        <v>1</v>
      </c>
      <c r="I122" s="153">
        <v>1</v>
      </c>
      <c r="J122" s="153">
        <v>1</v>
      </c>
      <c r="K122" s="155"/>
      <c r="L122" s="156"/>
      <c r="M122" s="157"/>
      <c r="N122" s="156"/>
      <c r="O122" s="155"/>
      <c r="P122" s="390">
        <f>SUMPRODUCT(D122:F122,L122:N122)</f>
        <v>0</v>
      </c>
      <c r="Q122" s="76"/>
      <c r="R122" s="140"/>
      <c r="S122" s="140"/>
      <c r="T122" s="574"/>
      <c r="U122" s="153">
        <v>1</v>
      </c>
      <c r="V122" s="153">
        <v>1</v>
      </c>
      <c r="W122" s="153">
        <v>1</v>
      </c>
      <c r="X122" s="155"/>
      <c r="Y122" s="156"/>
      <c r="Z122" s="157"/>
      <c r="AA122" s="156"/>
      <c r="AB122" s="155"/>
      <c r="AC122" s="390">
        <f>SUMPRODUCT(Q122:S122,Y122:AA122)</f>
        <v>0</v>
      </c>
    </row>
    <row r="123" spans="1:29" ht="40.5" customHeight="1" thickBot="1" x14ac:dyDescent="0.3">
      <c r="A123" s="33"/>
      <c r="B123" s="340" t="s">
        <v>249</v>
      </c>
      <c r="C123" s="158" t="s">
        <v>144</v>
      </c>
      <c r="D123" s="159"/>
      <c r="E123" s="160"/>
      <c r="F123" s="160"/>
      <c r="G123" s="575"/>
      <c r="H123" s="575"/>
      <c r="I123" s="575"/>
      <c r="J123" s="575"/>
      <c r="K123" s="161"/>
      <c r="L123" s="97"/>
      <c r="M123" s="97"/>
      <c r="N123" s="97"/>
      <c r="O123" s="161"/>
      <c r="P123" s="397">
        <f>SUMPRODUCT(D123:F123,L123:N123)</f>
        <v>0</v>
      </c>
      <c r="Q123" s="159"/>
      <c r="R123" s="160"/>
      <c r="S123" s="160"/>
      <c r="T123" s="575"/>
      <c r="U123" s="575"/>
      <c r="V123" s="575"/>
      <c r="W123" s="575"/>
      <c r="X123" s="161"/>
      <c r="Y123" s="97"/>
      <c r="Z123" s="97"/>
      <c r="AA123" s="97"/>
      <c r="AB123" s="161"/>
      <c r="AC123" s="397">
        <f>SUMPRODUCT(Q123:S123,Y123:AA123)</f>
        <v>0</v>
      </c>
    </row>
    <row r="125" spans="1:29" x14ac:dyDescent="0.25">
      <c r="B125" s="99" t="s">
        <v>133</v>
      </c>
      <c r="D125" s="162"/>
    </row>
    <row r="126" spans="1:29" x14ac:dyDescent="0.25">
      <c r="B126" s="99"/>
      <c r="D126" s="162"/>
    </row>
    <row r="127" spans="1:29" x14ac:dyDescent="0.25">
      <c r="B127" s="100" t="s">
        <v>770</v>
      </c>
      <c r="D127" s="162"/>
    </row>
    <row r="128" spans="1:29" x14ac:dyDescent="0.25">
      <c r="B128" s="100" t="s">
        <v>134</v>
      </c>
      <c r="D128" s="162"/>
    </row>
    <row r="129" spans="2:4" x14ac:dyDescent="0.25">
      <c r="B129" s="100" t="s">
        <v>135</v>
      </c>
      <c r="D129" s="162"/>
    </row>
    <row r="130" spans="2:4" x14ac:dyDescent="0.25">
      <c r="B130" s="100" t="s">
        <v>134</v>
      </c>
      <c r="D130" s="162"/>
    </row>
    <row r="131" spans="2:4" x14ac:dyDescent="0.25">
      <c r="B131" s="100" t="s">
        <v>771</v>
      </c>
      <c r="D131" s="162"/>
    </row>
    <row r="132" spans="2:4" x14ac:dyDescent="0.25">
      <c r="B132" s="100" t="s">
        <v>134</v>
      </c>
      <c r="D132" s="162"/>
    </row>
  </sheetData>
  <mergeCells count="27">
    <mergeCell ref="Q10:AC10"/>
    <mergeCell ref="D10:P10"/>
    <mergeCell ref="K9:P9"/>
    <mergeCell ref="L11:O11"/>
    <mergeCell ref="L12:N12"/>
    <mergeCell ref="O12:O13"/>
    <mergeCell ref="D12:F12"/>
    <mergeCell ref="G12:G13"/>
    <mergeCell ref="H12:J12"/>
    <mergeCell ref="K12:K13"/>
    <mergeCell ref="P11:P13"/>
    <mergeCell ref="D5:Y5"/>
    <mergeCell ref="AB9:AC9"/>
    <mergeCell ref="B9:C9"/>
    <mergeCell ref="Q11:T11"/>
    <mergeCell ref="U11:X11"/>
    <mergeCell ref="D11:G11"/>
    <mergeCell ref="H11:K11"/>
    <mergeCell ref="D6:Y6"/>
    <mergeCell ref="Y11:AB11"/>
    <mergeCell ref="AC11:AC13"/>
    <mergeCell ref="Q12:S12"/>
    <mergeCell ref="T12:T13"/>
    <mergeCell ref="U12:W12"/>
    <mergeCell ref="X12:X13"/>
    <mergeCell ref="Y12:AA12"/>
    <mergeCell ref="AB12:AB13"/>
  </mergeCells>
  <printOptions horizontalCentered="1" verticalCentered="1"/>
  <pageMargins left="0.19685039370078741" right="0.19685039370078741" top="0.19685039370078741" bottom="0.19685039370078741" header="0" footer="0"/>
  <pageSetup paperSize="9" scale="20" fitToHeight="0" orientation="landscape" cellComments="asDisplayed" r:id="rId1"/>
  <rowBreaks count="2" manualBreakCount="2">
    <brk id="42" max="28" man="1"/>
    <brk id="86" max="28" man="1"/>
  </rowBreaks>
  <colBreaks count="1" manualBreakCount="1">
    <brk id="16" min="1" max="12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6E7E6-0B73-41AC-8749-038E255F8990}">
  <sheetPr>
    <pageSetUpPr fitToPage="1"/>
  </sheetPr>
  <dimension ref="B1:O50"/>
  <sheetViews>
    <sheetView topLeftCell="A27" zoomScaleNormal="100" zoomScaleSheetLayoutView="70" workbookViewId="0">
      <selection activeCell="D48" sqref="D48"/>
    </sheetView>
  </sheetViews>
  <sheetFormatPr defaultColWidth="9.140625" defaultRowHeight="15" x14ac:dyDescent="0.25"/>
  <cols>
    <col min="1" max="1" width="2" style="163" customWidth="1"/>
    <col min="2" max="2" width="7.140625" style="163" customWidth="1"/>
    <col min="3" max="3" width="105.7109375" style="163" customWidth="1"/>
    <col min="4" max="4" width="23" style="163" customWidth="1"/>
    <col min="5" max="5" width="22.5703125" style="163" customWidth="1"/>
    <col min="6" max="6" width="21.42578125" style="163" customWidth="1"/>
    <col min="7" max="7" width="20.140625" style="163" customWidth="1"/>
    <col min="8" max="8" width="20.28515625" style="163" customWidth="1"/>
    <col min="9" max="9" width="22.85546875" style="163" customWidth="1"/>
    <col min="10" max="10" width="22.28515625" style="163" customWidth="1"/>
    <col min="11" max="11" width="23" style="163" customWidth="1"/>
    <col min="12" max="12" width="2" style="163" customWidth="1"/>
    <col min="13" max="16384" width="9.140625" style="163"/>
  </cols>
  <sheetData>
    <row r="1" spans="2:11" ht="15.75" x14ac:dyDescent="0.25">
      <c r="B1" s="34" t="s">
        <v>108</v>
      </c>
      <c r="C1" s="35"/>
      <c r="K1" s="36" t="s">
        <v>292</v>
      </c>
    </row>
    <row r="2" spans="2:11" x14ac:dyDescent="0.25">
      <c r="B2" s="37" t="s">
        <v>301</v>
      </c>
      <c r="C2" s="35"/>
      <c r="K2" s="38" t="s">
        <v>305</v>
      </c>
    </row>
    <row r="3" spans="2:11" ht="9" customHeight="1" x14ac:dyDescent="0.25">
      <c r="B3" s="35"/>
      <c r="C3" s="35"/>
    </row>
    <row r="4" spans="2:11" ht="15.75" x14ac:dyDescent="0.25">
      <c r="B4" s="513" t="s">
        <v>113</v>
      </c>
      <c r="C4" s="513"/>
      <c r="D4" s="513"/>
      <c r="E4" s="513"/>
      <c r="F4" s="513"/>
      <c r="G4" s="513"/>
      <c r="H4" s="513"/>
      <c r="I4" s="513"/>
      <c r="J4" s="513"/>
      <c r="K4" s="513"/>
    </row>
    <row r="5" spans="2:11" x14ac:dyDescent="0.25">
      <c r="B5" s="514" t="s">
        <v>303</v>
      </c>
      <c r="C5" s="514"/>
      <c r="D5" s="514"/>
      <c r="E5" s="514"/>
      <c r="F5" s="514"/>
      <c r="G5" s="514"/>
      <c r="H5" s="514"/>
      <c r="I5" s="514"/>
      <c r="J5" s="514"/>
      <c r="K5" s="514"/>
    </row>
    <row r="6" spans="2:11" ht="17.25" customHeight="1" thickBot="1" x14ac:dyDescent="0.3">
      <c r="J6" s="535" t="s">
        <v>110</v>
      </c>
      <c r="K6" s="535"/>
    </row>
    <row r="7" spans="2:11" ht="18" customHeight="1" thickBot="1" x14ac:dyDescent="0.3">
      <c r="B7" s="164"/>
      <c r="C7" s="164"/>
      <c r="D7" s="536" t="s">
        <v>29</v>
      </c>
      <c r="E7" s="537"/>
      <c r="F7" s="537"/>
      <c r="G7" s="538"/>
      <c r="H7" s="536" t="s">
        <v>111</v>
      </c>
      <c r="I7" s="537"/>
      <c r="J7" s="537"/>
      <c r="K7" s="538"/>
    </row>
    <row r="8" spans="2:11" ht="45" x14ac:dyDescent="0.25">
      <c r="B8" s="165"/>
      <c r="C8" s="166"/>
      <c r="D8" s="167" t="s">
        <v>4</v>
      </c>
      <c r="E8" s="168" t="s">
        <v>36</v>
      </c>
      <c r="F8" s="168" t="s">
        <v>5</v>
      </c>
      <c r="G8" s="422" t="s">
        <v>114</v>
      </c>
      <c r="H8" s="167" t="s">
        <v>4</v>
      </c>
      <c r="I8" s="168" t="s">
        <v>36</v>
      </c>
      <c r="J8" s="168" t="s">
        <v>5</v>
      </c>
      <c r="K8" s="422" t="s">
        <v>114</v>
      </c>
    </row>
    <row r="9" spans="2:11" ht="38.25" customHeight="1" thickBot="1" x14ac:dyDescent="0.3">
      <c r="B9" s="341" t="s">
        <v>610</v>
      </c>
      <c r="C9" s="190" t="s">
        <v>136</v>
      </c>
      <c r="D9" s="169">
        <v>1</v>
      </c>
      <c r="E9" s="58">
        <v>2</v>
      </c>
      <c r="F9" s="58">
        <v>3</v>
      </c>
      <c r="G9" s="59">
        <v>4</v>
      </c>
      <c r="H9" s="169">
        <v>5</v>
      </c>
      <c r="I9" s="58">
        <v>6</v>
      </c>
      <c r="J9" s="58">
        <v>7</v>
      </c>
      <c r="K9" s="59">
        <v>8</v>
      </c>
    </row>
    <row r="10" spans="2:11" ht="28.5" customHeight="1" thickBot="1" x14ac:dyDescent="0.3">
      <c r="B10" s="342" t="s">
        <v>37</v>
      </c>
      <c r="C10" s="170" t="s">
        <v>93</v>
      </c>
      <c r="D10" s="398">
        <f>SUM(D11:D20)</f>
        <v>0</v>
      </c>
      <c r="E10" s="414">
        <f>SUM(E11:E20)</f>
        <v>0</v>
      </c>
      <c r="F10" s="171"/>
      <c r="G10" s="172"/>
      <c r="H10" s="398">
        <f>SUM(H11:H20)</f>
        <v>0</v>
      </c>
      <c r="I10" s="399">
        <f>SUM(I11:I20)</f>
        <v>0</v>
      </c>
      <c r="J10" s="171"/>
      <c r="K10" s="172"/>
    </row>
    <row r="11" spans="2:11" ht="21" customHeight="1" x14ac:dyDescent="0.25">
      <c r="B11" s="343" t="s">
        <v>39</v>
      </c>
      <c r="C11" s="173" t="s">
        <v>80</v>
      </c>
      <c r="D11" s="400">
        <f>SUM(ЕОСФ!E14:G14)</f>
        <v>0</v>
      </c>
      <c r="E11" s="401">
        <f>ЕОСФ!N14</f>
        <v>0</v>
      </c>
      <c r="F11" s="174"/>
      <c r="G11" s="175"/>
      <c r="H11" s="400">
        <f>SUM(ЕОСФ!O14:Q14)</f>
        <v>0</v>
      </c>
      <c r="I11" s="401">
        <f>ЕОСФ!X14</f>
        <v>0</v>
      </c>
      <c r="J11" s="174"/>
      <c r="K11" s="175"/>
    </row>
    <row r="12" spans="2:11" ht="21" customHeight="1" x14ac:dyDescent="0.25">
      <c r="B12" s="325" t="s">
        <v>47</v>
      </c>
      <c r="C12" s="63" t="s">
        <v>90</v>
      </c>
      <c r="D12" s="402">
        <f>SUM(ЕОСФ!E19:G19)</f>
        <v>0</v>
      </c>
      <c r="E12" s="403">
        <f>ЕОСФ!N19</f>
        <v>0</v>
      </c>
      <c r="F12" s="176"/>
      <c r="G12" s="177"/>
      <c r="H12" s="402">
        <f>SUM(ЕОСФ!O19:Q19)</f>
        <v>0</v>
      </c>
      <c r="I12" s="403">
        <f>ЕОСФ!X19</f>
        <v>0</v>
      </c>
      <c r="J12" s="176"/>
      <c r="K12" s="177"/>
    </row>
    <row r="13" spans="2:11" ht="34.5" customHeight="1" x14ac:dyDescent="0.25">
      <c r="B13" s="325" t="s">
        <v>55</v>
      </c>
      <c r="C13" s="63" t="s">
        <v>147</v>
      </c>
      <c r="D13" s="402">
        <f>SUM(ЕОСФ!E25:G25)-SUM(ЕОСФ!E27:G27)</f>
        <v>0</v>
      </c>
      <c r="E13" s="403">
        <f>ЕОСФ!N25-ЕОСФ!N27</f>
        <v>0</v>
      </c>
      <c r="F13" s="176"/>
      <c r="G13" s="177"/>
      <c r="H13" s="402">
        <f>SUM(ЕОСФ!O25:Q25)-SUM(ЕОСФ!O27:Q27)</f>
        <v>0</v>
      </c>
      <c r="I13" s="403">
        <f>ЕОСФ!X25-ЕОСФ!X27</f>
        <v>0</v>
      </c>
      <c r="J13" s="176"/>
      <c r="K13" s="177"/>
    </row>
    <row r="14" spans="2:11" ht="24" customHeight="1" x14ac:dyDescent="0.25">
      <c r="B14" s="325" t="s">
        <v>63</v>
      </c>
      <c r="C14" s="63" t="s">
        <v>299</v>
      </c>
      <c r="D14" s="402">
        <f>SUM(ЕОСФ!E27:G27)+SUM(ЕОСФ!E38:G38)</f>
        <v>0</v>
      </c>
      <c r="E14" s="403">
        <f>ЕОСФ!N27+ЕОСФ!N38</f>
        <v>0</v>
      </c>
      <c r="F14" s="176"/>
      <c r="G14" s="177"/>
      <c r="H14" s="402">
        <f>SUM(ЕОСФ!O27:Q27)+SUM(ЕОСФ!O38:Q38)</f>
        <v>0</v>
      </c>
      <c r="I14" s="403">
        <f>ЕОСФ!X27+ЕОСФ!X38</f>
        <v>0</v>
      </c>
      <c r="J14" s="176"/>
      <c r="K14" s="177"/>
    </row>
    <row r="15" spans="2:11" ht="49.5" customHeight="1" x14ac:dyDescent="0.25">
      <c r="B15" s="325" t="s">
        <v>71</v>
      </c>
      <c r="C15" s="80" t="s">
        <v>294</v>
      </c>
      <c r="D15" s="402">
        <f>SUM(ЕОСФ!E34:G34)</f>
        <v>0</v>
      </c>
      <c r="E15" s="403">
        <f>ЕОСФ!N34</f>
        <v>0</v>
      </c>
      <c r="F15" s="176"/>
      <c r="G15" s="177"/>
      <c r="H15" s="402">
        <f>SUM(ЕОСФ!O34:Q34)</f>
        <v>0</v>
      </c>
      <c r="I15" s="403">
        <f>ЕОСФ!X34</f>
        <v>0</v>
      </c>
      <c r="J15" s="176"/>
      <c r="K15" s="177"/>
    </row>
    <row r="16" spans="2:11" ht="33" customHeight="1" x14ac:dyDescent="0.25">
      <c r="B16" s="325" t="s">
        <v>72</v>
      </c>
      <c r="C16" s="63" t="s">
        <v>85</v>
      </c>
      <c r="D16" s="402">
        <f>SUM(ЕОСФ!E35:G35)-SUM(ЕОСФ!E38:G38)</f>
        <v>0</v>
      </c>
      <c r="E16" s="403">
        <f>ЕОСФ!N35-ЕОСФ!N38</f>
        <v>0</v>
      </c>
      <c r="F16" s="176"/>
      <c r="G16" s="177"/>
      <c r="H16" s="402">
        <f>SUM(ЕОСФ!O35:Q35)-SUM(ЕОСФ!O38:Q38)</f>
        <v>0</v>
      </c>
      <c r="I16" s="403">
        <f>ЕОСФ!X35-ЕОСФ!X38</f>
        <v>0</v>
      </c>
      <c r="J16" s="176"/>
      <c r="K16" s="177"/>
    </row>
    <row r="17" spans="2:11" ht="31.5" customHeight="1" x14ac:dyDescent="0.25">
      <c r="B17" s="325" t="s">
        <v>73</v>
      </c>
      <c r="C17" s="63" t="s">
        <v>91</v>
      </c>
      <c r="D17" s="402">
        <f>SUM(ЕОСФ!E41:G41)</f>
        <v>0</v>
      </c>
      <c r="E17" s="403">
        <f>ЕОСФ!N41</f>
        <v>0</v>
      </c>
      <c r="F17" s="176"/>
      <c r="G17" s="177"/>
      <c r="H17" s="402">
        <f>SUM(ЕОСФ!O41:Q41)</f>
        <v>0</v>
      </c>
      <c r="I17" s="403">
        <f>ЕОСФ!X41</f>
        <v>0</v>
      </c>
      <c r="J17" s="176"/>
      <c r="K17" s="177"/>
    </row>
    <row r="18" spans="2:11" ht="22.5" customHeight="1" x14ac:dyDescent="0.25">
      <c r="B18" s="344" t="s">
        <v>103</v>
      </c>
      <c r="C18" s="63" t="s">
        <v>87</v>
      </c>
      <c r="D18" s="402">
        <f>ЕОСФ!E42</f>
        <v>0</v>
      </c>
      <c r="E18" s="403">
        <f>ЕОСФ!N42</f>
        <v>0</v>
      </c>
      <c r="F18" s="176"/>
      <c r="G18" s="177"/>
      <c r="H18" s="402">
        <f>ЕОСФ!O42</f>
        <v>0</v>
      </c>
      <c r="I18" s="403">
        <f>ЕОСФ!X42</f>
        <v>0</v>
      </c>
      <c r="J18" s="176"/>
      <c r="K18" s="177"/>
    </row>
    <row r="19" spans="2:11" ht="20.25" customHeight="1" x14ac:dyDescent="0.25">
      <c r="B19" s="325" t="s">
        <v>222</v>
      </c>
      <c r="C19" s="178" t="s">
        <v>101</v>
      </c>
      <c r="D19" s="404">
        <f>SUM(ЕОСФ!E43:G43)</f>
        <v>0</v>
      </c>
      <c r="E19" s="403">
        <f>ЕОСФ!N43</f>
        <v>0</v>
      </c>
      <c r="F19" s="179"/>
      <c r="G19" s="180"/>
      <c r="H19" s="402">
        <f>SUM(ЕОСФ!O43:Q43)</f>
        <v>0</v>
      </c>
      <c r="I19" s="403">
        <f>ЕОСФ!X43</f>
        <v>0</v>
      </c>
      <c r="J19" s="176"/>
      <c r="K19" s="177"/>
    </row>
    <row r="20" spans="2:11" ht="24.75" customHeight="1" thickBot="1" x14ac:dyDescent="0.3">
      <c r="B20" s="344" t="s">
        <v>229</v>
      </c>
      <c r="C20" s="178" t="s">
        <v>92</v>
      </c>
      <c r="D20" s="404">
        <f>SUM(ЕОСФ!E49:G49)</f>
        <v>0</v>
      </c>
      <c r="E20" s="405">
        <f>ЕОСФ!N49</f>
        <v>0</v>
      </c>
      <c r="F20" s="179"/>
      <c r="G20" s="180"/>
      <c r="H20" s="404">
        <f>SUM(ЕОСФ!O49:Q49)</f>
        <v>0</v>
      </c>
      <c r="I20" s="405">
        <f>ЕОСФ!X49</f>
        <v>0</v>
      </c>
      <c r="J20" s="179"/>
      <c r="K20" s="180"/>
    </row>
    <row r="21" spans="2:11" ht="25.5" customHeight="1" thickBot="1" x14ac:dyDescent="0.3">
      <c r="B21" s="342" t="s">
        <v>239</v>
      </c>
      <c r="C21" s="170" t="s">
        <v>3</v>
      </c>
      <c r="D21" s="415">
        <f>SUM(D22:D31)</f>
        <v>0</v>
      </c>
      <c r="E21" s="171"/>
      <c r="F21" s="416">
        <f>SUM(F22:F31)</f>
        <v>0</v>
      </c>
      <c r="G21" s="172"/>
      <c r="H21" s="406">
        <f>SUM(H22:H31)</f>
        <v>0</v>
      </c>
      <c r="I21" s="171"/>
      <c r="J21" s="407">
        <f>SUM(J22:J31)</f>
        <v>0</v>
      </c>
      <c r="K21" s="172"/>
    </row>
    <row r="22" spans="2:11" ht="26.25" customHeight="1" x14ac:dyDescent="0.25">
      <c r="B22" s="343" t="s">
        <v>240</v>
      </c>
      <c r="C22" s="173" t="s">
        <v>12</v>
      </c>
      <c r="D22" s="408">
        <f>SUM(ЕЗСФ!D16:G16)</f>
        <v>0</v>
      </c>
      <c r="E22" s="174"/>
      <c r="F22" s="401">
        <f>ЕЗСФ!P16</f>
        <v>0</v>
      </c>
      <c r="G22" s="175"/>
      <c r="H22" s="408">
        <f>SUM(ЕЗСФ!Q16:T16)</f>
        <v>0</v>
      </c>
      <c r="I22" s="174"/>
      <c r="J22" s="409">
        <f>ЕЗСФ!AC16</f>
        <v>0</v>
      </c>
      <c r="K22" s="175"/>
    </row>
    <row r="23" spans="2:11" ht="19.5" customHeight="1" x14ac:dyDescent="0.25">
      <c r="B23" s="325" t="s">
        <v>241</v>
      </c>
      <c r="C23" s="63" t="s">
        <v>13</v>
      </c>
      <c r="D23" s="410">
        <f>ЕЗСФ!G22</f>
        <v>0</v>
      </c>
      <c r="E23" s="176"/>
      <c r="F23" s="403">
        <f>ЕЗСФ!P22</f>
        <v>0</v>
      </c>
      <c r="G23" s="177"/>
      <c r="H23" s="410">
        <f>SUM(ЕЗСФ!T22)</f>
        <v>0</v>
      </c>
      <c r="I23" s="176"/>
      <c r="J23" s="349">
        <f>ЕЗСФ!AC22</f>
        <v>0</v>
      </c>
      <c r="K23" s="177"/>
    </row>
    <row r="24" spans="2:11" ht="31.5" customHeight="1" x14ac:dyDescent="0.25">
      <c r="B24" s="325" t="s">
        <v>242</v>
      </c>
      <c r="C24" s="63" t="s">
        <v>21</v>
      </c>
      <c r="D24" s="410">
        <f>SUM(ЕЗСФ!D70:F70)</f>
        <v>0</v>
      </c>
      <c r="E24" s="176"/>
      <c r="F24" s="403">
        <f>ЕЗСФ!P70</f>
        <v>0</v>
      </c>
      <c r="G24" s="177"/>
      <c r="H24" s="410">
        <f>SUM(ЕЗСФ!Q70:S70)</f>
        <v>0</v>
      </c>
      <c r="I24" s="176"/>
      <c r="J24" s="349">
        <f>ЕЗСФ!AC70</f>
        <v>0</v>
      </c>
      <c r="K24" s="177"/>
    </row>
    <row r="25" spans="2:11" ht="22.5" customHeight="1" x14ac:dyDescent="0.25">
      <c r="B25" s="325" t="s">
        <v>243</v>
      </c>
      <c r="C25" s="63" t="s">
        <v>140</v>
      </c>
      <c r="D25" s="402">
        <f>SUM(ЕЗСФ!D76:F76)</f>
        <v>0</v>
      </c>
      <c r="E25" s="176"/>
      <c r="F25" s="403">
        <f>ЕЗСФ!P76</f>
        <v>0</v>
      </c>
      <c r="G25" s="177"/>
      <c r="H25" s="402">
        <f>SUM(ЕЗСФ!Q76:S76)</f>
        <v>0</v>
      </c>
      <c r="I25" s="176"/>
      <c r="J25" s="403">
        <f>ЕЗСФ!AC76</f>
        <v>0</v>
      </c>
      <c r="K25" s="177"/>
    </row>
    <row r="26" spans="2:11" ht="21.75" customHeight="1" x14ac:dyDescent="0.25">
      <c r="B26" s="325" t="s">
        <v>244</v>
      </c>
      <c r="C26" s="63" t="s">
        <v>96</v>
      </c>
      <c r="D26" s="402">
        <f>SUM(ЕЗСФ!D99:F99)</f>
        <v>0</v>
      </c>
      <c r="E26" s="176"/>
      <c r="F26" s="403">
        <f>ЕЗСФ!P99</f>
        <v>0</v>
      </c>
      <c r="G26" s="177"/>
      <c r="H26" s="402">
        <f>SUM(ЕЗСФ!Q99:S99)</f>
        <v>0</v>
      </c>
      <c r="I26" s="176"/>
      <c r="J26" s="403">
        <f>ЕЗСФ!AC99</f>
        <v>0</v>
      </c>
      <c r="K26" s="177"/>
    </row>
    <row r="27" spans="2:11" ht="33.75" customHeight="1" x14ac:dyDescent="0.25">
      <c r="B27" s="325" t="s">
        <v>245</v>
      </c>
      <c r="C27" s="80" t="s">
        <v>250</v>
      </c>
      <c r="D27" s="402">
        <f>SUM(ЕЗСФ!D105:F105)</f>
        <v>0</v>
      </c>
      <c r="E27" s="176"/>
      <c r="F27" s="403">
        <f>ЕЗСФ!P105</f>
        <v>0</v>
      </c>
      <c r="G27" s="177"/>
      <c r="H27" s="402">
        <f>SUM(ЕЗСФ!Q105:S105)</f>
        <v>0</v>
      </c>
      <c r="I27" s="176"/>
      <c r="J27" s="403">
        <f>ЕЗСФ!AC105</f>
        <v>0</v>
      </c>
      <c r="K27" s="177"/>
    </row>
    <row r="28" spans="2:11" ht="21.75" customHeight="1" x14ac:dyDescent="0.25">
      <c r="B28" s="325" t="s">
        <v>246</v>
      </c>
      <c r="C28" s="63" t="s">
        <v>14</v>
      </c>
      <c r="D28" s="402">
        <f>SUM(ЕЗСФ!D106:G106)</f>
        <v>0</v>
      </c>
      <c r="E28" s="176"/>
      <c r="F28" s="403">
        <f>ЕЗСФ!P106</f>
        <v>0</v>
      </c>
      <c r="G28" s="177"/>
      <c r="H28" s="402">
        <f>SUM(ЕЗСФ!Q106:T106)</f>
        <v>0</v>
      </c>
      <c r="I28" s="176"/>
      <c r="J28" s="403">
        <f>ЕЗСФ!AC106</f>
        <v>0</v>
      </c>
      <c r="K28" s="177"/>
    </row>
    <row r="29" spans="2:11" ht="38.25" customHeight="1" x14ac:dyDescent="0.25">
      <c r="B29" s="325" t="s">
        <v>247</v>
      </c>
      <c r="C29" s="63" t="s">
        <v>16</v>
      </c>
      <c r="D29" s="402">
        <f>SUM(ЕЗСФ!D110:G110)</f>
        <v>0</v>
      </c>
      <c r="E29" s="176"/>
      <c r="F29" s="403">
        <f>ЕЗСФ!P110</f>
        <v>0</v>
      </c>
      <c r="G29" s="177"/>
      <c r="H29" s="402">
        <f>SUM(ЕЗСФ!Q110:T110)</f>
        <v>0</v>
      </c>
      <c r="I29" s="176"/>
      <c r="J29" s="403">
        <f>ЕЗСФ!AC110</f>
        <v>0</v>
      </c>
      <c r="K29" s="177"/>
    </row>
    <row r="30" spans="2:11" ht="21" customHeight="1" x14ac:dyDescent="0.25">
      <c r="B30" s="325" t="s">
        <v>293</v>
      </c>
      <c r="C30" s="63" t="s">
        <v>17</v>
      </c>
      <c r="D30" s="402">
        <f>SUM(ЕЗСФ!D111:F111)</f>
        <v>0</v>
      </c>
      <c r="E30" s="176"/>
      <c r="F30" s="403">
        <f>ЕЗСФ!P111</f>
        <v>0</v>
      </c>
      <c r="G30" s="177"/>
      <c r="H30" s="402">
        <f>SUM(ЕЗСФ!Q111:S111)</f>
        <v>0</v>
      </c>
      <c r="I30" s="176"/>
      <c r="J30" s="403">
        <f>ЕЗСФ!AC111</f>
        <v>0</v>
      </c>
      <c r="K30" s="177"/>
    </row>
    <row r="31" spans="2:11" ht="24" customHeight="1" thickBot="1" x14ac:dyDescent="0.3">
      <c r="B31" s="325" t="s">
        <v>297</v>
      </c>
      <c r="C31" s="63" t="s">
        <v>19</v>
      </c>
      <c r="D31" s="402">
        <f>SUM(ЕЗСФ!D118:F118)</f>
        <v>0</v>
      </c>
      <c r="E31" s="176"/>
      <c r="F31" s="403">
        <f>ЕЗСФ!P118</f>
        <v>0</v>
      </c>
      <c r="G31" s="177"/>
      <c r="H31" s="411">
        <f>SUM(ЕЗСФ!Q118:S118)</f>
        <v>0</v>
      </c>
      <c r="I31" s="181"/>
      <c r="J31" s="412">
        <f>ЕЗСФ!AC118</f>
        <v>0</v>
      </c>
      <c r="K31" s="182"/>
    </row>
    <row r="32" spans="2:11" ht="28.5" customHeight="1" thickBot="1" x14ac:dyDescent="0.3">
      <c r="B32" s="345" t="s">
        <v>248</v>
      </c>
      <c r="C32" s="272" t="s">
        <v>649</v>
      </c>
      <c r="D32" s="183"/>
      <c r="E32" s="184"/>
      <c r="F32" s="184"/>
      <c r="G32" s="413" t="str">
        <f>IF(ISERROR($E$10/$F$21),"",$E$10/$F$21)</f>
        <v/>
      </c>
      <c r="H32" s="183"/>
      <c r="I32" s="184"/>
      <c r="J32" s="184"/>
      <c r="K32" s="413" t="str">
        <f>IF(ISERROR($I$10/$J$21),"",$I$10/$J$21)</f>
        <v/>
      </c>
    </row>
    <row r="33" spans="2:15" ht="36.75" customHeight="1" thickBot="1" x14ac:dyDescent="0.3">
      <c r="B33" s="345" t="s">
        <v>281</v>
      </c>
      <c r="C33" s="272" t="s">
        <v>650</v>
      </c>
      <c r="D33" s="183"/>
      <c r="E33" s="184"/>
      <c r="F33" s="184"/>
      <c r="G33" s="267" t="str">
        <f>IF(ISERROR($E$10/$F$21),"",$E$10/$F$21)</f>
        <v/>
      </c>
      <c r="H33" s="183"/>
      <c r="I33" s="184"/>
      <c r="J33" s="184"/>
      <c r="K33" s="413" t="str">
        <f>+K32</f>
        <v/>
      </c>
    </row>
    <row r="34" spans="2:15" ht="36.75" customHeight="1" thickBot="1" x14ac:dyDescent="0.3">
      <c r="B34" s="345" t="s">
        <v>298</v>
      </c>
      <c r="C34" s="272" t="s">
        <v>651</v>
      </c>
      <c r="D34" s="183"/>
      <c r="E34" s="184"/>
      <c r="F34" s="184"/>
      <c r="G34" s="185"/>
      <c r="H34" s="183"/>
      <c r="I34" s="186"/>
      <c r="J34" s="184"/>
      <c r="K34" s="185"/>
    </row>
    <row r="35" spans="2:15" ht="39" customHeight="1" thickBot="1" x14ac:dyDescent="0.3">
      <c r="B35" s="345" t="s">
        <v>652</v>
      </c>
      <c r="C35" s="272" t="s">
        <v>653</v>
      </c>
      <c r="D35" s="183"/>
      <c r="E35" s="184"/>
      <c r="F35" s="184"/>
      <c r="G35" s="267" t="str">
        <f>IF(ISERROR($E$10/$F$21),"",$E$10/$F$21)</f>
        <v/>
      </c>
      <c r="H35" s="183"/>
      <c r="I35" s="184"/>
      <c r="J35" s="184"/>
      <c r="K35" s="413" t="str">
        <f>IF(ISERROR(($I$10+I34)/$J$21),"",($I$10+I34)/$J$21)</f>
        <v/>
      </c>
    </row>
    <row r="36" spans="2:15" ht="9.75" customHeight="1" x14ac:dyDescent="0.25">
      <c r="B36" s="268"/>
      <c r="C36" s="269"/>
      <c r="D36" s="270"/>
      <c r="E36" s="271"/>
      <c r="F36" s="270"/>
      <c r="G36" s="187"/>
      <c r="H36" s="270"/>
      <c r="I36" s="271"/>
      <c r="J36" s="270"/>
      <c r="K36" s="187"/>
      <c r="L36" s="188"/>
      <c r="M36" s="188"/>
      <c r="N36" s="188"/>
      <c r="O36" s="188"/>
    </row>
    <row r="37" spans="2:15" ht="20.25" customHeight="1" x14ac:dyDescent="0.25">
      <c r="B37" s="533" t="s">
        <v>862</v>
      </c>
      <c r="C37" s="534"/>
      <c r="D37" s="534"/>
      <c r="E37" s="534"/>
      <c r="F37" s="534"/>
      <c r="G37" s="534"/>
      <c r="H37" s="534"/>
      <c r="I37" s="534"/>
      <c r="J37" s="534"/>
      <c r="K37" s="534"/>
    </row>
    <row r="38" spans="2:15" ht="18" customHeight="1" x14ac:dyDescent="0.25">
      <c r="B38" s="533" t="s">
        <v>863</v>
      </c>
      <c r="C38" s="533"/>
      <c r="D38" s="533"/>
      <c r="E38" s="533"/>
      <c r="F38" s="533"/>
      <c r="G38" s="533"/>
      <c r="H38" s="533"/>
      <c r="I38" s="533"/>
      <c r="J38" s="533"/>
      <c r="K38" s="533"/>
    </row>
    <row r="39" spans="2:15" ht="33.75" customHeight="1" x14ac:dyDescent="0.25">
      <c r="B39" s="533" t="s">
        <v>864</v>
      </c>
      <c r="C39" s="533"/>
      <c r="D39" s="533"/>
      <c r="E39" s="533"/>
      <c r="F39" s="533"/>
      <c r="G39" s="533"/>
      <c r="H39" s="533"/>
      <c r="I39" s="533"/>
      <c r="J39" s="533"/>
      <c r="K39" s="533"/>
    </row>
    <row r="40" spans="2:15" ht="17.25" customHeight="1" x14ac:dyDescent="0.25">
      <c r="B40" s="533" t="s">
        <v>865</v>
      </c>
      <c r="C40" s="533"/>
      <c r="D40" s="533"/>
      <c r="E40" s="533"/>
      <c r="F40" s="533"/>
      <c r="G40" s="533"/>
      <c r="H40" s="533"/>
      <c r="I40" s="533"/>
      <c r="J40" s="533"/>
      <c r="K40" s="533"/>
    </row>
    <row r="41" spans="2:15" ht="5.25" customHeight="1" x14ac:dyDescent="0.25">
      <c r="B41" s="50"/>
      <c r="C41" s="50"/>
      <c r="D41" s="50"/>
      <c r="E41" s="50"/>
      <c r="F41" s="50"/>
      <c r="G41" s="50"/>
      <c r="H41" s="50"/>
      <c r="I41" s="50"/>
      <c r="J41" s="50"/>
      <c r="K41" s="50"/>
    </row>
    <row r="42" spans="2:15" x14ac:dyDescent="0.25">
      <c r="B42" s="162" t="s">
        <v>133</v>
      </c>
      <c r="C42" s="50"/>
      <c r="D42" s="50"/>
      <c r="E42" s="50"/>
      <c r="F42" s="50"/>
      <c r="G42" s="50"/>
      <c r="H42" s="50"/>
      <c r="I42" s="50"/>
      <c r="J42" s="50"/>
      <c r="K42" s="50"/>
    </row>
    <row r="43" spans="2:15" ht="4.5" customHeight="1" x14ac:dyDescent="0.25">
      <c r="B43" s="162"/>
      <c r="C43" s="50"/>
      <c r="D43" s="50"/>
      <c r="E43" s="50"/>
      <c r="F43" s="50"/>
      <c r="G43" s="50"/>
      <c r="H43" s="50"/>
      <c r="I43" s="50"/>
      <c r="J43" s="50"/>
      <c r="K43" s="50"/>
    </row>
    <row r="44" spans="2:15" x14ac:dyDescent="0.25">
      <c r="B44" s="189" t="s">
        <v>770</v>
      </c>
      <c r="C44" s="50"/>
      <c r="D44" s="50"/>
      <c r="E44" s="50"/>
      <c r="F44" s="50"/>
      <c r="G44" s="50"/>
      <c r="H44" s="50"/>
      <c r="I44" s="50"/>
      <c r="J44" s="50"/>
      <c r="K44" s="50"/>
    </row>
    <row r="45" spans="2:15" x14ac:dyDescent="0.25">
      <c r="B45" s="189" t="s">
        <v>134</v>
      </c>
      <c r="C45" s="50"/>
      <c r="D45" s="50"/>
      <c r="E45" s="50"/>
      <c r="F45" s="50"/>
      <c r="G45" s="50"/>
      <c r="H45" s="50"/>
      <c r="I45" s="50"/>
      <c r="J45" s="50"/>
      <c r="K45" s="50"/>
    </row>
    <row r="46" spans="2:15" x14ac:dyDescent="0.25">
      <c r="B46" s="189" t="s">
        <v>135</v>
      </c>
      <c r="C46" s="50"/>
      <c r="D46" s="50"/>
      <c r="E46" s="50"/>
      <c r="F46" s="50"/>
      <c r="G46" s="50"/>
      <c r="H46" s="50"/>
      <c r="I46" s="50"/>
      <c r="J46" s="50"/>
      <c r="K46" s="50"/>
    </row>
    <row r="47" spans="2:15" x14ac:dyDescent="0.25">
      <c r="B47" s="189" t="s">
        <v>134</v>
      </c>
      <c r="C47" s="50"/>
      <c r="D47" s="50"/>
      <c r="E47" s="50"/>
      <c r="F47" s="50"/>
      <c r="G47" s="50"/>
      <c r="H47" s="50"/>
      <c r="I47" s="50"/>
      <c r="J47" s="50"/>
      <c r="K47" s="50"/>
    </row>
    <row r="48" spans="2:15" x14ac:dyDescent="0.25">
      <c r="B48" s="189" t="s">
        <v>771</v>
      </c>
      <c r="C48" s="50"/>
      <c r="D48" s="50"/>
      <c r="E48" s="50"/>
      <c r="F48" s="50"/>
      <c r="G48" s="50"/>
      <c r="H48" s="50"/>
      <c r="I48" s="50"/>
      <c r="J48" s="50"/>
      <c r="K48" s="50"/>
    </row>
    <row r="49" spans="2:11" x14ac:dyDescent="0.25">
      <c r="B49" s="189" t="s">
        <v>134</v>
      </c>
      <c r="C49" s="50"/>
      <c r="D49" s="50"/>
      <c r="E49" s="50"/>
      <c r="F49" s="50"/>
      <c r="G49" s="50"/>
      <c r="H49" s="50"/>
      <c r="I49" s="50"/>
      <c r="J49" s="50"/>
      <c r="K49" s="50"/>
    </row>
    <row r="50" spans="2:11" x14ac:dyDescent="0.25">
      <c r="B50" s="50"/>
      <c r="C50" s="50"/>
      <c r="D50" s="50"/>
      <c r="E50" s="50"/>
      <c r="F50" s="50"/>
      <c r="G50" s="50"/>
      <c r="H50" s="50"/>
      <c r="I50" s="50"/>
      <c r="J50" s="50"/>
      <c r="K50" s="50"/>
    </row>
  </sheetData>
  <mergeCells count="9">
    <mergeCell ref="B37:K37"/>
    <mergeCell ref="B38:K38"/>
    <mergeCell ref="B39:K39"/>
    <mergeCell ref="B40:K40"/>
    <mergeCell ref="B4:K4"/>
    <mergeCell ref="B5:K5"/>
    <mergeCell ref="J6:K6"/>
    <mergeCell ref="D7:G7"/>
    <mergeCell ref="H7:K7"/>
  </mergeCells>
  <pageMargins left="0.7" right="0.7" top="0.75" bottom="0.75" header="0.3" footer="0.3"/>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ЛИК</vt:lpstr>
      <vt:lpstr>ППЛА-1</vt:lpstr>
      <vt:lpstr>ППЛА-2</vt:lpstr>
      <vt:lpstr>ППЛА-3</vt:lpstr>
      <vt:lpstr>ППЛА-4</vt:lpstr>
      <vt:lpstr>ЕОСФ</vt:lpstr>
      <vt:lpstr>ЕЗСФ</vt:lpstr>
      <vt:lpstr>НСИФ</vt:lpstr>
      <vt:lpstr>ЕЗСФ!Print_Area</vt:lpstr>
      <vt:lpstr>ЕОСФ!Print_Area</vt:lpstr>
      <vt:lpstr>ЛИК!Print_Area</vt:lpstr>
      <vt:lpstr>НСИФ!Print_Area</vt:lpstr>
      <vt:lpstr>'ППЛА-1'!Print_Area</vt:lpstr>
      <vt:lpstr>'ППЛА-2'!Print_Area</vt:lpstr>
      <vt:lpstr>'ППЛА-3'!Print_Area</vt:lpstr>
      <vt:lpstr>'ППЛА-4'!Print_Area</vt:lpstr>
      <vt:lpstr>ЕЗСФ!Print_Titles</vt:lpstr>
      <vt:lpstr>ЕОСФ!Print_Titles</vt:lpstr>
    </vt:vector>
  </TitlesOfParts>
  <Manager/>
  <Company>Народна банка Србије</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Сектор за контролу пословања банака</dc:creator>
  <cp:keywords>[SEC=JAVNO]</cp:keywords>
  <dc:description/>
  <cp:lastModifiedBy>ОЗРС</cp:lastModifiedBy>
  <cp:revision/>
  <cp:lastPrinted>2023-11-09T08:11:18Z</cp:lastPrinted>
  <dcterms:created xsi:type="dcterms:W3CDTF">2019-01-14T16:03:37Z</dcterms:created>
  <dcterms:modified xsi:type="dcterms:W3CDTF">2023-11-27T14:05:40Z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PM_ProtectiveMarkingValue_Header">
    <vt:lpwstr>ЈАВНО</vt:lpwstr>
  </property>
  <property fmtid="{D5CDD505-2E9C-101B-9397-08002B2CF9AE}" pid="4" name="PM_ProtectiveMarkingValue_Footer">
    <vt:lpwstr>ЈАВНО</vt:lpwstr>
  </property>
  <property fmtid="{D5CDD505-2E9C-101B-9397-08002B2CF9AE}" pid="5" name="PM_Caveats_Count">
    <vt:lpwstr>0</vt:lpwstr>
  </property>
  <property fmtid="{D5CDD505-2E9C-101B-9397-08002B2CF9AE}" pid="6" name="PM_Originator_Hash_SHA1">
    <vt:lpwstr>55B2A4369D5F48D710449FF59B27553129938E73</vt:lpwstr>
  </property>
  <property fmtid="{D5CDD505-2E9C-101B-9397-08002B2CF9AE}" pid="7" name="PM_SecurityClassification">
    <vt:lpwstr>JAVNO</vt:lpwstr>
  </property>
  <property fmtid="{D5CDD505-2E9C-101B-9397-08002B2CF9AE}" pid="8" name="PM_DisplayValueSecClassificationWithQualifier">
    <vt:lpwstr>ЈАВНО</vt:lpwstr>
  </property>
  <property fmtid="{D5CDD505-2E9C-101B-9397-08002B2CF9AE}" pid="9" name="PM_Qualifier">
    <vt:lpwstr/>
  </property>
  <property fmtid="{D5CDD505-2E9C-101B-9397-08002B2CF9AE}" pid="10" name="PM_Hash_SHA1">
    <vt:lpwstr>7C823FC2FD575C24CCD491FFF16B1A53755ABAE5</vt:lpwstr>
  </property>
  <property fmtid="{D5CDD505-2E9C-101B-9397-08002B2CF9AE}" pid="11" name="PM_ProtectiveMarkingImage_Header">
    <vt:lpwstr>C:\Program Files\Common Files\janusNET Shared\janusSEAL\Images\DocumentSlashBlue.png</vt:lpwstr>
  </property>
  <property fmtid="{D5CDD505-2E9C-101B-9397-08002B2CF9AE}" pid="12" name="PM_InsertionValue">
    <vt:lpwstr>JAVNO</vt:lpwstr>
  </property>
  <property fmtid="{D5CDD505-2E9C-101B-9397-08002B2CF9AE}" pid="13" name="PM_ProtectiveMarkingImage_Footer">
    <vt:lpwstr>C:\Program Files\Common Files\janusNET Shared\janusSEAL\Images\DocumentSlashBlue.png</vt:lpwstr>
  </property>
  <property fmtid="{D5CDD505-2E9C-101B-9397-08002B2CF9AE}" pid="14" name="PM_Namespace">
    <vt:lpwstr>NBS</vt:lpwstr>
  </property>
  <property fmtid="{D5CDD505-2E9C-101B-9397-08002B2CF9AE}" pid="15" name="PM_Version">
    <vt:lpwstr>v2</vt:lpwstr>
  </property>
  <property fmtid="{D5CDD505-2E9C-101B-9397-08002B2CF9AE}" pid="16" name="PM_Originating_FileId">
    <vt:lpwstr>06C83EF3A77E44E48EAFD1AEE8E4531D</vt:lpwstr>
  </property>
  <property fmtid="{D5CDD505-2E9C-101B-9397-08002B2CF9AE}" pid="17" name="PM_OriginationTimeStamp">
    <vt:lpwstr>2023-07-05T07:28:48Z</vt:lpwstr>
  </property>
  <property fmtid="{D5CDD505-2E9C-101B-9397-08002B2CF9AE}" pid="18" name="PM_Hash_Version">
    <vt:lpwstr>2016.1</vt:lpwstr>
  </property>
  <property fmtid="{D5CDD505-2E9C-101B-9397-08002B2CF9AE}" pid="19" name="PM_Hash_Salt_Prev">
    <vt:lpwstr>9893B4685AA455A061BA64CBD27F04F2</vt:lpwstr>
  </property>
  <property fmtid="{D5CDD505-2E9C-101B-9397-08002B2CF9AE}" pid="20" name="PM_Hash_Salt">
    <vt:lpwstr>9893B4685AA455A061BA64CBD27F04F2</vt:lpwstr>
  </property>
  <property fmtid="{D5CDD505-2E9C-101B-9397-08002B2CF9AE}" pid="21" name="PM_PrintOutPlacement_XLS">
    <vt:lpwstr/>
  </property>
</Properties>
</file>